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la\Music\Desktop\"/>
    </mc:Choice>
  </mc:AlternateContent>
  <bookViews>
    <workbookView xWindow="0" yWindow="0" windowWidth="19550" windowHeight="11210" tabRatio="601"/>
  </bookViews>
  <sheets>
    <sheet name="Sažetak općeg dijela" sheetId="9" r:id="rId1"/>
    <sheet name="Opći dio - Prihodi" sheetId="7" r:id="rId2"/>
    <sheet name="Plan rash. i izdat. po izvorima" sheetId="3" r:id="rId3"/>
    <sheet name="Plan prih. po izvorima" sheetId="2" r:id="rId4"/>
  </sheets>
  <definedNames>
    <definedName name="_xlnm._FilterDatabase" localSheetId="1" hidden="1">'Opći dio - Prihodi'!$A$2:$F$104</definedName>
    <definedName name="_xlnm._FilterDatabase" localSheetId="2" hidden="1">'Plan rash. i izdat. po izvorima'!#REF!</definedName>
    <definedName name="_xlnm.Print_Titles" localSheetId="3">'Plan prih. po izvorima'!$1:$1</definedName>
    <definedName name="_xlnm.Print_Titles" localSheetId="2">'Plan rash. i izdat. po izvorima'!$1:$2</definedName>
    <definedName name="_xlnm.Print_Area" localSheetId="1">'Opći dio - Prihodi'!$B$2:$F$104</definedName>
    <definedName name="_xlnm.Print_Area" localSheetId="3">'Plan prih. po izvorima'!$A$1:$H$32</definedName>
    <definedName name="_xlnm.Print_Area" localSheetId="0">'Sažetak općeg dijela'!$A$2:$H$25</definedName>
  </definedNames>
  <calcPr calcId="162913"/>
</workbook>
</file>

<file path=xl/calcChain.xml><?xml version="1.0" encoding="utf-8"?>
<calcChain xmlns="http://schemas.openxmlformats.org/spreadsheetml/2006/main">
  <c r="I17" i="2" l="1"/>
  <c r="E3" i="7" l="1"/>
  <c r="D63" i="7"/>
  <c r="F53" i="7"/>
  <c r="D53" i="7"/>
  <c r="D36" i="7"/>
  <c r="D9" i="7"/>
  <c r="F64" i="7"/>
  <c r="F54" i="7"/>
  <c r="F61" i="7"/>
  <c r="F72" i="7"/>
  <c r="D91" i="7"/>
  <c r="C7" i="3"/>
  <c r="C93" i="3"/>
  <c r="C92" i="3"/>
  <c r="C91" i="3"/>
  <c r="C87" i="3"/>
  <c r="C89" i="3"/>
  <c r="C84" i="3"/>
  <c r="C83" i="3"/>
  <c r="C82" i="3"/>
  <c r="C64" i="3"/>
  <c r="C65" i="3"/>
  <c r="C66" i="3"/>
  <c r="C67" i="3"/>
  <c r="C68" i="3"/>
  <c r="C69" i="3"/>
  <c r="C70" i="3"/>
  <c r="C63" i="3"/>
  <c r="C62" i="3"/>
  <c r="C61" i="3"/>
  <c r="C60" i="3"/>
  <c r="C58" i="3"/>
  <c r="C59" i="3"/>
  <c r="C53" i="3"/>
  <c r="C46" i="3"/>
  <c r="C47" i="3"/>
  <c r="C48" i="3"/>
  <c r="C49" i="3"/>
  <c r="C50" i="3"/>
  <c r="C51" i="3"/>
  <c r="C52" i="3"/>
  <c r="C45" i="3"/>
  <c r="C34" i="3"/>
  <c r="C35" i="3"/>
  <c r="C36" i="3"/>
  <c r="C37" i="3"/>
  <c r="C38" i="3"/>
  <c r="C39" i="3"/>
  <c r="C40" i="3"/>
  <c r="C41" i="3"/>
  <c r="C42" i="3"/>
  <c r="C33" i="3"/>
  <c r="C26" i="3"/>
  <c r="C27" i="3"/>
  <c r="C28" i="3"/>
  <c r="C29" i="3"/>
  <c r="C30" i="3"/>
  <c r="C31" i="3"/>
  <c r="C32" i="3"/>
  <c r="C25" i="3"/>
  <c r="C22" i="3"/>
  <c r="C23" i="3"/>
  <c r="C24" i="3"/>
  <c r="C21" i="3"/>
  <c r="C19" i="3"/>
  <c r="C18" i="3"/>
  <c r="C17" i="3"/>
  <c r="C15" i="3"/>
  <c r="C10" i="3"/>
  <c r="C11" i="3"/>
  <c r="C12" i="3"/>
  <c r="C9" i="3"/>
  <c r="C8" i="3"/>
  <c r="W38" i="3"/>
  <c r="W64" i="3"/>
  <c r="S64" i="3"/>
  <c r="L7" i="3"/>
  <c r="M7" i="3"/>
  <c r="M4" i="3" s="1"/>
  <c r="L4" i="3"/>
  <c r="L54" i="3"/>
  <c r="M54" i="3"/>
  <c r="L53" i="3"/>
  <c r="M53" i="3"/>
  <c r="M57" i="3"/>
  <c r="M50" i="3"/>
  <c r="M51" i="3"/>
  <c r="M44" i="3"/>
  <c r="M39" i="3"/>
  <c r="M40" i="3"/>
  <c r="M34" i="3"/>
  <c r="M26" i="3"/>
  <c r="M23" i="3"/>
  <c r="M24" i="3"/>
  <c r="M21" i="3"/>
  <c r="M17" i="3"/>
  <c r="M18" i="3"/>
  <c r="M16" i="3"/>
  <c r="M14" i="3"/>
  <c r="M11" i="3"/>
  <c r="M10" i="3"/>
  <c r="K7" i="3"/>
  <c r="J4" i="3"/>
  <c r="J69" i="3"/>
  <c r="J30" i="3"/>
  <c r="J23" i="3"/>
  <c r="J24" i="3"/>
  <c r="J21" i="3"/>
  <c r="J39" i="3"/>
  <c r="I58" i="3"/>
  <c r="I59" i="3"/>
  <c r="J58" i="3"/>
  <c r="J59" i="3"/>
  <c r="J60" i="3"/>
  <c r="J51" i="3"/>
  <c r="J72" i="3"/>
  <c r="J61" i="3"/>
  <c r="J49" i="3"/>
  <c r="J50" i="3"/>
  <c r="J52" i="3"/>
  <c r="J48" i="3"/>
  <c r="J35" i="3"/>
  <c r="J36" i="3"/>
  <c r="J38" i="3"/>
  <c r="J40" i="3"/>
  <c r="J41" i="3"/>
  <c r="J42" i="3"/>
  <c r="E4" i="3"/>
  <c r="E91" i="3"/>
  <c r="E82" i="3" s="1"/>
  <c r="E83" i="3"/>
  <c r="E7" i="3"/>
  <c r="D7" i="3"/>
  <c r="F91" i="3"/>
  <c r="F93" i="3"/>
  <c r="F92" i="3"/>
  <c r="F87" i="3"/>
  <c r="F89" i="3"/>
  <c r="F90" i="3"/>
  <c r="F84" i="3"/>
  <c r="D91" i="3"/>
  <c r="D83" i="3"/>
  <c r="D82" i="3" s="1"/>
  <c r="C151" i="3"/>
  <c r="C165" i="3"/>
  <c r="C164" i="3"/>
  <c r="C158" i="3"/>
  <c r="C153" i="3"/>
  <c r="F151" i="3"/>
  <c r="E151" i="3"/>
  <c r="F164" i="3"/>
  <c r="E164" i="3"/>
  <c r="F165" i="3"/>
  <c r="F158" i="3"/>
  <c r="E19" i="3"/>
  <c r="D19" i="3"/>
  <c r="E33" i="3"/>
  <c r="E25" i="3"/>
  <c r="E20" i="3"/>
  <c r="D45" i="3"/>
  <c r="D33" i="3"/>
  <c r="D25" i="3"/>
  <c r="D20" i="3"/>
  <c r="F83" i="3" l="1"/>
  <c r="F82" i="3" s="1"/>
  <c r="C56" i="3" l="1"/>
  <c r="C57" i="3"/>
  <c r="C14" i="3"/>
  <c r="E73" i="3"/>
  <c r="F73" i="3"/>
  <c r="E71" i="3"/>
  <c r="F71" i="3"/>
  <c r="F59" i="3"/>
  <c r="F54" i="3"/>
  <c r="F53" i="3"/>
  <c r="F63" i="3"/>
  <c r="F47" i="3"/>
  <c r="F45" i="3" s="1"/>
  <c r="F35" i="3"/>
  <c r="F36" i="3"/>
  <c r="F37" i="3"/>
  <c r="F38" i="3"/>
  <c r="F39" i="3"/>
  <c r="F40" i="3"/>
  <c r="F41" i="3"/>
  <c r="F42" i="3"/>
  <c r="F34" i="3"/>
  <c r="F27" i="3"/>
  <c r="F28" i="3"/>
  <c r="F29" i="3"/>
  <c r="F26" i="3"/>
  <c r="F22" i="3"/>
  <c r="F23" i="3"/>
  <c r="F24" i="3"/>
  <c r="F21" i="3"/>
  <c r="F33" i="3" l="1"/>
  <c r="F25" i="3"/>
  <c r="F62" i="3"/>
  <c r="F58" i="3" s="1"/>
  <c r="V54" i="3"/>
  <c r="W54" i="3"/>
  <c r="V45" i="3"/>
  <c r="W45" i="3"/>
  <c r="V43" i="3"/>
  <c r="W43" i="3"/>
  <c r="V132" i="3"/>
  <c r="W132" i="3"/>
  <c r="V73" i="3"/>
  <c r="W73" i="3"/>
  <c r="V71" i="3"/>
  <c r="W71" i="3"/>
  <c r="W69" i="3"/>
  <c r="V63" i="3"/>
  <c r="W35" i="3"/>
  <c r="W33" i="3" s="1"/>
  <c r="W19" i="3" s="1"/>
  <c r="V33" i="3"/>
  <c r="V25" i="3"/>
  <c r="W25" i="3"/>
  <c r="V20" i="3"/>
  <c r="W20" i="3"/>
  <c r="V15" i="3"/>
  <c r="W15" i="3"/>
  <c r="V13" i="3"/>
  <c r="W13" i="3"/>
  <c r="W8" i="3" s="1"/>
  <c r="V9" i="3"/>
  <c r="W9" i="3"/>
  <c r="S72" i="3"/>
  <c r="R71" i="3"/>
  <c r="R63" i="3"/>
  <c r="R62" i="3" s="1"/>
  <c r="S63" i="3"/>
  <c r="R59" i="3"/>
  <c r="S59" i="3"/>
  <c r="R58" i="3"/>
  <c r="S58" i="3"/>
  <c r="R54" i="3"/>
  <c r="S54" i="3"/>
  <c r="S53" i="3"/>
  <c r="R53" i="3"/>
  <c r="R45" i="3"/>
  <c r="S45" i="3"/>
  <c r="R43" i="3"/>
  <c r="S43" i="3"/>
  <c r="R33" i="3"/>
  <c r="R19" i="3" s="1"/>
  <c r="S33" i="3"/>
  <c r="R25" i="3"/>
  <c r="S25" i="3"/>
  <c r="R20" i="3"/>
  <c r="S20" i="3"/>
  <c r="R15" i="3"/>
  <c r="S15" i="3"/>
  <c r="R13" i="3"/>
  <c r="S13" i="3"/>
  <c r="R9" i="3"/>
  <c r="S9" i="3"/>
  <c r="O63" i="3"/>
  <c r="O62" i="3" s="1"/>
  <c r="O4" i="3" s="1"/>
  <c r="P63" i="3"/>
  <c r="P62" i="3" s="1"/>
  <c r="O59" i="3"/>
  <c r="P59" i="3"/>
  <c r="O58" i="3"/>
  <c r="P58" i="3"/>
  <c r="O54" i="3"/>
  <c r="P54" i="3"/>
  <c r="O53" i="3"/>
  <c r="P53" i="3"/>
  <c r="O45" i="3"/>
  <c r="P45" i="3"/>
  <c r="O43" i="3"/>
  <c r="P43" i="3"/>
  <c r="O33" i="3"/>
  <c r="P33" i="3"/>
  <c r="O25" i="3"/>
  <c r="P25" i="3"/>
  <c r="O20" i="3"/>
  <c r="P20" i="3"/>
  <c r="O15" i="3"/>
  <c r="P15" i="3"/>
  <c r="O13" i="3"/>
  <c r="P13" i="3"/>
  <c r="O9" i="3"/>
  <c r="P9" i="3"/>
  <c r="L45" i="3"/>
  <c r="L43" i="3"/>
  <c r="M43" i="3"/>
  <c r="L33" i="3"/>
  <c r="M33" i="3"/>
  <c r="L25" i="3"/>
  <c r="M25" i="3"/>
  <c r="M20" i="3"/>
  <c r="L20" i="3"/>
  <c r="L15" i="3"/>
  <c r="L13" i="3"/>
  <c r="M13" i="3"/>
  <c r="L9" i="3"/>
  <c r="I71" i="3"/>
  <c r="J71" i="3"/>
  <c r="J45" i="3"/>
  <c r="I45" i="3"/>
  <c r="I25" i="3"/>
  <c r="J25" i="3"/>
  <c r="I20" i="3"/>
  <c r="J20" i="3"/>
  <c r="I15" i="3"/>
  <c r="J15" i="3"/>
  <c r="I13" i="3"/>
  <c r="J13" i="3"/>
  <c r="I9" i="3"/>
  <c r="J9" i="3"/>
  <c r="I73" i="3"/>
  <c r="J74" i="3"/>
  <c r="I63" i="3"/>
  <c r="J64" i="3"/>
  <c r="I53" i="3"/>
  <c r="I54" i="3"/>
  <c r="J55" i="3"/>
  <c r="J44" i="3"/>
  <c r="I43" i="3"/>
  <c r="I33" i="3"/>
  <c r="J34" i="3"/>
  <c r="F133" i="3"/>
  <c r="F132" i="3" s="1"/>
  <c r="F20" i="3"/>
  <c r="F15" i="3"/>
  <c r="F13" i="3"/>
  <c r="F9" i="3"/>
  <c r="F153" i="3"/>
  <c r="F152" i="3" s="1"/>
  <c r="E153" i="3"/>
  <c r="E152" i="3" s="1"/>
  <c r="E132" i="3"/>
  <c r="E189" i="3"/>
  <c r="E177" i="3" s="1"/>
  <c r="E168" i="3" s="1"/>
  <c r="F189" i="3"/>
  <c r="F177" i="3" s="1"/>
  <c r="F168" i="3" s="1"/>
  <c r="F120" i="3" l="1"/>
  <c r="F121" i="3"/>
  <c r="E120" i="3"/>
  <c r="E121" i="3"/>
  <c r="W63" i="3"/>
  <c r="W62" i="3" s="1"/>
  <c r="V19" i="3"/>
  <c r="V8" i="3"/>
  <c r="V7" i="3" s="1"/>
  <c r="F19" i="3"/>
  <c r="W7" i="3"/>
  <c r="V62" i="3"/>
  <c r="M45" i="3"/>
  <c r="M19" i="3" s="1"/>
  <c r="S71" i="3"/>
  <c r="S62" i="3" s="1"/>
  <c r="C72" i="3"/>
  <c r="J43" i="3"/>
  <c r="C44" i="3"/>
  <c r="M15" i="3"/>
  <c r="J53" i="3"/>
  <c r="J7" i="3" s="1"/>
  <c r="C55" i="3"/>
  <c r="J63" i="3"/>
  <c r="J62" i="3" s="1"/>
  <c r="J73" i="3"/>
  <c r="C74" i="3"/>
  <c r="M9" i="3"/>
  <c r="M8" i="3" s="1"/>
  <c r="I62" i="3"/>
  <c r="J54" i="3"/>
  <c r="R8" i="3"/>
  <c r="R7" i="3" s="1"/>
  <c r="R4" i="3" s="1"/>
  <c r="S19" i="3"/>
  <c r="S8" i="3"/>
  <c r="J33" i="3"/>
  <c r="O8" i="3"/>
  <c r="P8" i="3"/>
  <c r="O19" i="3"/>
  <c r="P19" i="3"/>
  <c r="I19" i="3"/>
  <c r="L8" i="3"/>
  <c r="L19" i="3"/>
  <c r="J8" i="3"/>
  <c r="I8" i="3"/>
  <c r="F8" i="3"/>
  <c r="W4" i="3" l="1"/>
  <c r="V4" i="3"/>
  <c r="J19" i="3"/>
  <c r="F7" i="3"/>
  <c r="F4" i="3" s="1"/>
  <c r="S7" i="3"/>
  <c r="S4" i="3" s="1"/>
  <c r="P7" i="3"/>
  <c r="P4" i="3" s="1"/>
  <c r="I7" i="3"/>
  <c r="I4" i="3" s="1"/>
  <c r="I15" i="2" l="1"/>
  <c r="I30" i="2" s="1"/>
  <c r="C17" i="2" l="1"/>
  <c r="D17" i="2"/>
  <c r="E17" i="2"/>
  <c r="F17" i="2"/>
  <c r="G17" i="2"/>
  <c r="H17" i="2"/>
  <c r="B17" i="2"/>
  <c r="H16" i="9" l="1"/>
  <c r="H15" i="9"/>
  <c r="H11" i="9" l="1"/>
  <c r="H10" i="9"/>
  <c r="H8" i="9"/>
  <c r="H7" i="9"/>
  <c r="F92" i="7"/>
  <c r="F66" i="7"/>
  <c r="E66" i="7"/>
  <c r="F11" i="7"/>
  <c r="F10" i="7"/>
  <c r="G9" i="3" l="1"/>
  <c r="H9" i="3"/>
  <c r="K9" i="3"/>
  <c r="N9" i="3"/>
  <c r="Q9" i="3"/>
  <c r="T9" i="3"/>
  <c r="U9" i="3"/>
  <c r="G63" i="3"/>
  <c r="H63" i="3"/>
  <c r="K63" i="3"/>
  <c r="N63" i="3"/>
  <c r="Q63" i="3"/>
  <c r="T63" i="3"/>
  <c r="U63" i="3"/>
  <c r="U189" i="3"/>
  <c r="T189" i="3"/>
  <c r="Q189" i="3"/>
  <c r="N189" i="3"/>
  <c r="K189" i="3"/>
  <c r="H189" i="3"/>
  <c r="G189" i="3"/>
  <c r="D189" i="3"/>
  <c r="D177" i="3" s="1"/>
  <c r="C189" i="3"/>
  <c r="C168" i="3" s="1"/>
  <c r="D132" i="3"/>
  <c r="D121" i="3" s="1"/>
  <c r="G132" i="3"/>
  <c r="H132" i="3"/>
  <c r="K132" i="3"/>
  <c r="N132" i="3"/>
  <c r="Q132" i="3"/>
  <c r="T132" i="3"/>
  <c r="U132" i="3"/>
  <c r="C132" i="3"/>
  <c r="C120" i="3" s="1"/>
  <c r="C4" i="3" s="1"/>
  <c r="D73" i="3"/>
  <c r="G73" i="3"/>
  <c r="H73" i="3"/>
  <c r="K73" i="3"/>
  <c r="N73" i="3"/>
  <c r="Q73" i="3"/>
  <c r="T73" i="3"/>
  <c r="U73" i="3"/>
  <c r="D71" i="3"/>
  <c r="G71" i="3"/>
  <c r="H71" i="3"/>
  <c r="K71" i="3"/>
  <c r="N71" i="3"/>
  <c r="Q71" i="3"/>
  <c r="T71" i="3"/>
  <c r="U71" i="3"/>
  <c r="G59" i="3"/>
  <c r="H59" i="3"/>
  <c r="K59" i="3"/>
  <c r="N59" i="3"/>
  <c r="Q59" i="3"/>
  <c r="T59" i="3"/>
  <c r="U59" i="3"/>
  <c r="G54" i="3"/>
  <c r="H54" i="3"/>
  <c r="K54" i="3"/>
  <c r="N54" i="3"/>
  <c r="Q54" i="3"/>
  <c r="T54" i="3"/>
  <c r="U54" i="3"/>
  <c r="G45" i="3"/>
  <c r="H45" i="3"/>
  <c r="K45" i="3"/>
  <c r="N45" i="3"/>
  <c r="Q45" i="3"/>
  <c r="T45" i="3"/>
  <c r="U45" i="3"/>
  <c r="G43" i="3"/>
  <c r="H43" i="3"/>
  <c r="K43" i="3"/>
  <c r="N43" i="3"/>
  <c r="Q43" i="3"/>
  <c r="T43" i="3"/>
  <c r="U43" i="3"/>
  <c r="G33" i="3"/>
  <c r="H33" i="3"/>
  <c r="K33" i="3"/>
  <c r="N33" i="3"/>
  <c r="Q33" i="3"/>
  <c r="T33" i="3"/>
  <c r="U33" i="3"/>
  <c r="U19" i="3" s="1"/>
  <c r="G25" i="3"/>
  <c r="H25" i="3"/>
  <c r="K25" i="3"/>
  <c r="N25" i="3"/>
  <c r="Q25" i="3"/>
  <c r="T25" i="3"/>
  <c r="U25" i="3"/>
  <c r="G20" i="3"/>
  <c r="H20" i="3"/>
  <c r="K20" i="3"/>
  <c r="N20" i="3"/>
  <c r="Q20" i="3"/>
  <c r="T20" i="3"/>
  <c r="U20" i="3"/>
  <c r="G15" i="3"/>
  <c r="H15" i="3"/>
  <c r="K15" i="3"/>
  <c r="N15" i="3"/>
  <c r="Q15" i="3"/>
  <c r="T15" i="3"/>
  <c r="U15" i="3"/>
  <c r="G13" i="3"/>
  <c r="H13" i="3"/>
  <c r="K13" i="3"/>
  <c r="N13" i="3"/>
  <c r="Q13" i="3"/>
  <c r="T13" i="3"/>
  <c r="U13" i="3"/>
  <c r="K8" i="3" l="1"/>
  <c r="T8" i="3"/>
  <c r="Q62" i="3"/>
  <c r="K19" i="3"/>
  <c r="H8" i="3"/>
  <c r="H19" i="3"/>
  <c r="T62" i="3"/>
  <c r="U8" i="3"/>
  <c r="G8" i="3"/>
  <c r="N62" i="3"/>
  <c r="Q8" i="3"/>
  <c r="G62" i="3"/>
  <c r="N8" i="3"/>
  <c r="U62" i="3"/>
  <c r="K62" i="3"/>
  <c r="H62" i="3"/>
  <c r="U7" i="3" l="1"/>
  <c r="U4" i="3" l="1"/>
  <c r="C73" i="3" l="1"/>
  <c r="H58" i="3"/>
  <c r="K58" i="3"/>
  <c r="N58" i="3"/>
  <c r="Q58" i="3"/>
  <c r="T58" i="3"/>
  <c r="G58" i="3"/>
  <c r="E37" i="7"/>
  <c r="F37" i="7"/>
  <c r="E9" i="7"/>
  <c r="F9" i="7"/>
  <c r="F91" i="7"/>
  <c r="C71" i="3" l="1"/>
  <c r="C43" i="3"/>
  <c r="C13" i="3"/>
  <c r="C16" i="3"/>
  <c r="D168" i="3"/>
  <c r="D120" i="3"/>
  <c r="K53" i="3"/>
  <c r="N53" i="3"/>
  <c r="Q53" i="3"/>
  <c r="T53" i="3"/>
  <c r="G53" i="3"/>
  <c r="N19" i="3"/>
  <c r="Q19" i="3"/>
  <c r="T19" i="3"/>
  <c r="G19" i="3"/>
  <c r="H53" i="3"/>
  <c r="H7" i="3" s="1"/>
  <c r="H4" i="3" s="1"/>
  <c r="D4" i="3" l="1"/>
  <c r="C20" i="3"/>
  <c r="C54" i="3"/>
  <c r="G7" i="3"/>
  <c r="G4" i="3" s="1"/>
  <c r="Q7" i="3"/>
  <c r="Q4" i="3" s="1"/>
  <c r="N7" i="3"/>
  <c r="N4" i="3" s="1"/>
  <c r="K4" i="3"/>
  <c r="T7" i="3"/>
  <c r="T4" i="3" s="1"/>
  <c r="C15" i="2" l="1"/>
  <c r="C30" i="2" s="1"/>
  <c r="D15" i="2"/>
  <c r="D30" i="2" s="1"/>
  <c r="E15" i="2"/>
  <c r="E30" i="2" s="1"/>
  <c r="F15" i="2"/>
  <c r="F30" i="2" s="1"/>
  <c r="G15" i="2"/>
  <c r="G30" i="2" s="1"/>
  <c r="H15" i="2"/>
  <c r="H30" i="2" s="1"/>
  <c r="B15" i="2"/>
  <c r="B30" i="2" l="1"/>
  <c r="B31" i="2" s="1"/>
  <c r="B16" i="2"/>
  <c r="H21" i="9"/>
  <c r="G21" i="9"/>
  <c r="F21" i="9"/>
  <c r="H9" i="9"/>
  <c r="G9" i="9"/>
  <c r="F9" i="9"/>
  <c r="H6" i="9"/>
  <c r="G6" i="9"/>
  <c r="F6" i="9"/>
  <c r="H12" i="9" l="1"/>
  <c r="H23" i="9" s="1"/>
  <c r="F12" i="9"/>
  <c r="F23" i="9" s="1"/>
  <c r="G12" i="9"/>
  <c r="G23" i="9" s="1"/>
  <c r="E33" i="7" l="1"/>
  <c r="F33" i="7"/>
  <c r="D33" i="7"/>
  <c r="E31" i="7"/>
  <c r="F31" i="7"/>
  <c r="D31" i="7"/>
  <c r="E29" i="7"/>
  <c r="F29" i="7"/>
  <c r="D29" i="7"/>
  <c r="E27" i="7"/>
  <c r="F27" i="7"/>
  <c r="D27" i="7"/>
  <c r="E21" i="7"/>
  <c r="F21" i="7"/>
  <c r="D21" i="7"/>
  <c r="E16" i="7"/>
  <c r="F16" i="7"/>
  <c r="D16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D47" i="7"/>
  <c r="D45" i="7"/>
  <c r="E6" i="7"/>
  <c r="E5" i="7" s="1"/>
  <c r="F6" i="7"/>
  <c r="F5" i="7" s="1"/>
  <c r="D6" i="7"/>
  <c r="D5" i="7" s="1"/>
  <c r="A104" i="7"/>
  <c r="F103" i="7"/>
  <c r="F102" i="7" s="1"/>
  <c r="E103" i="7"/>
  <c r="D103" i="7"/>
  <c r="D102" i="7" s="1"/>
  <c r="A103" i="7"/>
  <c r="E102" i="7"/>
  <c r="A102" i="7"/>
  <c r="A101" i="7"/>
  <c r="F100" i="7"/>
  <c r="E100" i="7"/>
  <c r="D100" i="7"/>
  <c r="A100" i="7"/>
  <c r="A99" i="7"/>
  <c r="A98" i="7"/>
  <c r="A97" i="7"/>
  <c r="F96" i="7"/>
  <c r="F95" i="7" s="1"/>
  <c r="E96" i="7"/>
  <c r="E95" i="7" s="1"/>
  <c r="D96" i="7"/>
  <c r="D95" i="7" s="1"/>
  <c r="A96" i="7"/>
  <c r="A95" i="7"/>
  <c r="A94" i="7"/>
  <c r="F93" i="7"/>
  <c r="F90" i="7" s="1"/>
  <c r="E93" i="7"/>
  <c r="D93" i="7"/>
  <c r="A93" i="7"/>
  <c r="A92" i="7"/>
  <c r="E91" i="7"/>
  <c r="A91" i="7"/>
  <c r="A90" i="7"/>
  <c r="A89" i="7"/>
  <c r="A88" i="7"/>
  <c r="F87" i="7"/>
  <c r="F86" i="7" s="1"/>
  <c r="F85" i="7" s="1"/>
  <c r="E87" i="7"/>
  <c r="E86" i="7" s="1"/>
  <c r="E85" i="7" s="1"/>
  <c r="D87" i="7"/>
  <c r="A87" i="7"/>
  <c r="D86" i="7"/>
  <c r="D85" i="7" s="1"/>
  <c r="A86" i="7"/>
  <c r="A85" i="7"/>
  <c r="A84" i="7"/>
  <c r="A83" i="7"/>
  <c r="F82" i="7"/>
  <c r="F81" i="7" s="1"/>
  <c r="F80" i="7" s="1"/>
  <c r="E82" i="7"/>
  <c r="E81" i="7" s="1"/>
  <c r="E80" i="7" s="1"/>
  <c r="D82" i="7"/>
  <c r="D81" i="7" s="1"/>
  <c r="D80" i="7" s="1"/>
  <c r="A82" i="7"/>
  <c r="A81" i="7"/>
  <c r="A80" i="7"/>
  <c r="A79" i="7"/>
  <c r="F78" i="7"/>
  <c r="F77" i="7" s="1"/>
  <c r="E78" i="7"/>
  <c r="E77" i="7" s="1"/>
  <c r="D78" i="7"/>
  <c r="D77" i="7" s="1"/>
  <c r="A78" i="7"/>
  <c r="A77" i="7"/>
  <c r="A76" i="7"/>
  <c r="F75" i="7"/>
  <c r="E75" i="7"/>
  <c r="D75" i="7"/>
  <c r="A75" i="7"/>
  <c r="A74" i="7"/>
  <c r="F73" i="7"/>
  <c r="E73" i="7"/>
  <c r="D73" i="7"/>
  <c r="A73" i="7"/>
  <c r="A72" i="7"/>
  <c r="F71" i="7"/>
  <c r="E71" i="7"/>
  <c r="D71" i="7"/>
  <c r="A71" i="7"/>
  <c r="A70" i="7"/>
  <c r="A69" i="7"/>
  <c r="A68" i="7"/>
  <c r="D66" i="7"/>
  <c r="A66" i="7"/>
  <c r="A65" i="7"/>
  <c r="A63" i="7"/>
  <c r="A62" i="7"/>
  <c r="A61" i="7"/>
  <c r="F60" i="7"/>
  <c r="F59" i="7" s="1"/>
  <c r="E60" i="7"/>
  <c r="E59" i="7" s="1"/>
  <c r="E58" i="7" s="1"/>
  <c r="D60" i="7"/>
  <c r="D59" i="7" s="1"/>
  <c r="A60" i="7"/>
  <c r="A59" i="7"/>
  <c r="A58" i="7"/>
  <c r="A57" i="7"/>
  <c r="A56" i="7"/>
  <c r="A55" i="7"/>
  <c r="F52" i="7"/>
  <c r="E53" i="7"/>
  <c r="E52" i="7" s="1"/>
  <c r="D52" i="7"/>
  <c r="A54" i="7"/>
  <c r="A53" i="7"/>
  <c r="A52" i="7"/>
  <c r="A51" i="7"/>
  <c r="F50" i="7"/>
  <c r="E50" i="7"/>
  <c r="D50" i="7"/>
  <c r="A50" i="7"/>
  <c r="A49" i="7"/>
  <c r="A48" i="7"/>
  <c r="F47" i="7"/>
  <c r="E47" i="7"/>
  <c r="A47" i="7"/>
  <c r="A46" i="7"/>
  <c r="F45" i="7"/>
  <c r="E45" i="7"/>
  <c r="A45" i="7"/>
  <c r="A44" i="7"/>
  <c r="A43" i="7"/>
  <c r="F42" i="7"/>
  <c r="E42" i="7"/>
  <c r="D42" i="7"/>
  <c r="A42" i="7"/>
  <c r="A41" i="7"/>
  <c r="F40" i="7"/>
  <c r="E40" i="7"/>
  <c r="D40" i="7"/>
  <c r="A40" i="7"/>
  <c r="A39" i="7"/>
  <c r="A38" i="7"/>
  <c r="A37" i="7"/>
  <c r="A36" i="7"/>
  <c r="A35" i="7"/>
  <c r="A13" i="7"/>
  <c r="A12" i="7"/>
  <c r="A10" i="7"/>
  <c r="A9" i="7"/>
  <c r="A8" i="7"/>
  <c r="A7" i="7"/>
  <c r="A6" i="7"/>
  <c r="A5" i="7"/>
  <c r="A4" i="7"/>
  <c r="A3" i="7"/>
  <c r="E90" i="7" l="1"/>
  <c r="E15" i="7"/>
  <c r="D15" i="7"/>
  <c r="F15" i="7"/>
  <c r="F26" i="7"/>
  <c r="E26" i="7"/>
  <c r="D26" i="7"/>
  <c r="F36" i="7"/>
  <c r="F44" i="7"/>
  <c r="E44" i="7"/>
  <c r="D44" i="7"/>
  <c r="E36" i="7"/>
  <c r="E89" i="7"/>
  <c r="E84" i="7" s="1"/>
  <c r="F8" i="7"/>
  <c r="E62" i="7"/>
  <c r="F70" i="7"/>
  <c r="F69" i="7" s="1"/>
  <c r="D8" i="7"/>
  <c r="E8" i="7"/>
  <c r="E4" i="7" s="1"/>
  <c r="D90" i="7"/>
  <c r="D89" i="7" s="1"/>
  <c r="D84" i="7" s="1"/>
  <c r="F89" i="7"/>
  <c r="F84" i="7" s="1"/>
  <c r="F99" i="7"/>
  <c r="F98" i="7" s="1"/>
  <c r="D70" i="7"/>
  <c r="D69" i="7" s="1"/>
  <c r="E70" i="7"/>
  <c r="E69" i="7" s="1"/>
  <c r="D99" i="7"/>
  <c r="D98" i="7" s="1"/>
  <c r="E99" i="7"/>
  <c r="E98" i="7" s="1"/>
  <c r="D62" i="7"/>
  <c r="D58" i="7" s="1"/>
  <c r="F62" i="7"/>
  <c r="F58" i="7" s="1"/>
  <c r="F4" i="7" l="1"/>
  <c r="D4" i="7"/>
  <c r="D35" i="7"/>
  <c r="F35" i="7"/>
  <c r="E35" i="7"/>
  <c r="F3" i="7" l="1"/>
  <c r="D3" i="7"/>
</calcChain>
</file>

<file path=xl/sharedStrings.xml><?xml version="1.0" encoding="utf-8"?>
<sst xmlns="http://schemas.openxmlformats.org/spreadsheetml/2006/main" count="600" uniqueCount="247">
  <si>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</si>
  <si>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</si>
  <si>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</si>
  <si>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</si>
  <si>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</si>
  <si>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</si>
  <si>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</si>
  <si>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</si>
  <si>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</si>
  <si>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</si>
  <si>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</si>
  <si>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</si>
  <si>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</si>
  <si>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</si>
  <si>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</si>
  <si>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</si>
  <si>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</si>
  <si>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Šifra</t>
  </si>
  <si>
    <t>Naziv</t>
  </si>
  <si>
    <t>Donacije</t>
  </si>
  <si>
    <t>Rashodi za zaposlene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</si>
  <si>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</si>
  <si>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</si>
  <si>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</si>
  <si>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</si>
  <si>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</si>
  <si>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</si>
  <si>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financijski rashodi</t>
  </si>
  <si>
    <t>Postrojenja i oprema</t>
  </si>
  <si>
    <t>OPĆI DIO</t>
  </si>
  <si>
    <t>PRIHODI UKUPNO</t>
  </si>
  <si>
    <t>RASHODI UKUPNO</t>
  </si>
  <si>
    <t>A</t>
  </si>
  <si>
    <t>Program</t>
  </si>
  <si>
    <t>K</t>
  </si>
  <si>
    <t>len</t>
  </si>
  <si>
    <t>Račun iz računskog plana</t>
  </si>
  <si>
    <t>Doprinosi za obvezno zdravstveno osiguranje</t>
  </si>
  <si>
    <t>Doprinosi za obvezno osiguranje u slučaju nezaposlenosti</t>
  </si>
  <si>
    <t>Uredski materijal i ostali materijalni rashodi</t>
  </si>
  <si>
    <t>Materijal i sirovine</t>
  </si>
  <si>
    <t>Uređaji, strojevi i oprema za ostale namjene</t>
  </si>
  <si>
    <t>Dodatna ulaganja na građevinskim objektima</t>
  </si>
  <si>
    <t>Usluge tekućeg i investicijskog održavanja</t>
  </si>
  <si>
    <t>Plaće za prekovremeni rad</t>
  </si>
  <si>
    <t>Plaće za posebne uvjete rada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</si>
  <si>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</si>
  <si>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</si>
  <si>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</si>
  <si>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</si>
  <si>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322</t>
  </si>
  <si>
    <t>Energija</t>
  </si>
  <si>
    <t>Materijal i dijelovi za tekuće i investicijsko održavanje</t>
  </si>
  <si>
    <t>Sitni inventar i auto gume</t>
  </si>
  <si>
    <t>Službena, radna i zaštitna odjeća i obuća</t>
  </si>
  <si>
    <t>323</t>
  </si>
  <si>
    <t>3231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</si>
  <si>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</si>
  <si>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</si>
  <si>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</si>
  <si>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</si>
  <si>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</si>
  <si>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</si>
  <si>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</si>
  <si>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</si>
  <si>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</t>
  </si>
  <si>
    <t>Naknade troškova osobama izvan radnog odnosa</t>
  </si>
  <si>
    <t>329</t>
  </si>
  <si>
    <t>Naknade za rad predstavničkih i izvršnih tijela, povjerenstava i slično</t>
  </si>
  <si>
    <t>Premije osiguranja</t>
  </si>
  <si>
    <t>Reprezentacija</t>
  </si>
  <si>
    <t>Pristojbe i naknade</t>
  </si>
  <si>
    <t>3296</t>
  </si>
  <si>
    <t>Troškovi sudskih postupaka</t>
  </si>
  <si>
    <t>Financijski rashodi</t>
  </si>
  <si>
    <t>Bankarske usluge i usluge platnog prometa</t>
  </si>
  <si>
    <t>Negativne tečajne razlike i razlike zbog primjene valutne klauzule</t>
  </si>
  <si>
    <t>37</t>
  </si>
  <si>
    <t>Naknade građanima i kućanstvima u novcu</t>
  </si>
  <si>
    <t>3722</t>
  </si>
  <si>
    <t>Naknade građanima i kućanstvima u naravi</t>
  </si>
  <si>
    <t>Zemljište</t>
  </si>
  <si>
    <t>42</t>
  </si>
  <si>
    <t>Rashodi za nabavu proizvedene dugotrajne imovine</t>
  </si>
  <si>
    <t>Poslovni objekti</t>
  </si>
  <si>
    <t>Uredska oprema i namještaj</t>
  </si>
  <si>
    <t>Komunikacijska oprema</t>
  </si>
  <si>
    <t>Oprema za održavanje i zaštitu</t>
  </si>
  <si>
    <t>Medicinska i laboratorijska oprema</t>
  </si>
  <si>
    <t>Sportska i glazbena oprema</t>
  </si>
  <si>
    <t>Prijevozna sredstva u cestovnom prometu</t>
  </si>
  <si>
    <t>424</t>
  </si>
  <si>
    <t>426</t>
  </si>
  <si>
    <t>Nematerijalna proizvedena imovina</t>
  </si>
  <si>
    <t>4262</t>
  </si>
  <si>
    <t>45</t>
  </si>
  <si>
    <t>Prihodi poslovanja</t>
  </si>
  <si>
    <t>Pomoći iz inozemstva i od subjekata unutar općeg proračuna</t>
  </si>
  <si>
    <t>Pomoći od međunarodnih organizacija te institucija i tijela EU</t>
  </si>
  <si>
    <t>Tekuće pomoći od međunarodnih organizacija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</si>
  <si>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</si>
  <si>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</si>
  <si>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</si>
  <si>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</si>
  <si>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</si>
  <si>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</si>
  <si>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</si>
  <si>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</si>
  <si>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pozitivnih tečajnih razlika i razlika zbog primjene valutne klauzule</t>
  </si>
  <si>
    <t>Prihodi od pozitivnih tečajnih razlika</t>
  </si>
  <si>
    <t>Ostali prihodi od financijske imovine</t>
  </si>
  <si>
    <t>Prihodi od nefinancijske imovine</t>
  </si>
  <si>
    <t>Naknade za koncesije</t>
  </si>
  <si>
    <t>Naknade za koncesije za obavljanje javne zdravstvene službe i ostale koncesije</t>
  </si>
  <si>
    <t>Prihodi od zakupa i iznajmljivanja imovine</t>
  </si>
  <si>
    <t>Prihodi od zakupa poslovnih objekata</t>
  </si>
  <si>
    <t>Ostali prihodi od zakupa i iznajmljivanja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</si>
  <si>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</si>
  <si>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</si>
  <si>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</si>
  <si>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</si>
  <si>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Prihodi s naslova osiguranja, refundacije štete i totalne štete</t>
  </si>
  <si>
    <t>Ostali prihodi za posebne namjene</t>
  </si>
  <si>
    <t>Ostali nespomenuti prihodi po posebnim propisima</t>
  </si>
  <si>
    <t>Prihodi od prodaje proizvoda i robe te pruženih usluga i prihodi od donacija</t>
  </si>
  <si>
    <t>Prihodi od prodaje proizvoda i robe te pruženih usluga</t>
  </si>
  <si>
    <t>Prihodi od pruženih usluga</t>
  </si>
  <si>
    <t>Donacije od pravnih i fizičkih osoba izvan općeg proračuna</t>
  </si>
  <si>
    <t>Tekuće donacije</t>
  </si>
  <si>
    <t>Tekuće donacije od ostalih subjekata izvan općeg proračuna</t>
  </si>
  <si>
    <t>Kapitalne donacije</t>
  </si>
  <si>
    <t>Kapitalne donacije od neprofitnih organizacija</t>
  </si>
  <si>
    <t>Prihodi iz nadležnog proračuna i od HZZO-a na temelju ugovornih obaveza</t>
  </si>
  <si>
    <t xml:space="preserve">Prihodi iz nadležnog proračuna za financiranje redovne djelatnosti proračunskih korisnika 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</si>
  <si>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</si>
  <si>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</si>
  <si>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</si>
  <si>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Prihodi HZZO-a na temelju ugovornih obaveza</t>
  </si>
  <si>
    <t>Kazne, upravne mjere i ostali prihodi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</si>
  <si>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</si>
  <si>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</si>
  <si>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</si>
  <si>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</si>
  <si>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Poljoprivredno zemljište</t>
  </si>
  <si>
    <t>Prihodi od prodaje proizvedene dugotrajne imovine</t>
  </si>
  <si>
    <t>Prihodi od prodaje građevinskih objekata</t>
  </si>
  <si>
    <t>Stambeni objekti</t>
  </si>
  <si>
    <t>Ostali stambeni objekti</t>
  </si>
  <si>
    <t>Uredski objekti</t>
  </si>
  <si>
    <t>Prihodi od prodaje prijevoznih sredstava</t>
  </si>
  <si>
    <t>Osobni automobili</t>
  </si>
  <si>
    <t>Primici od financijske imovine i zaduživanja</t>
  </si>
  <si>
    <t>Primici od zaduživanja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</si>
  <si>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</si>
  <si>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</si>
  <si>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drugih razina vlasti</t>
  </si>
  <si>
    <t>Primljeni zajmovi od državnog proračuna</t>
  </si>
  <si>
    <t>Primljeni zajmovi od državnog proračuna - dugoročni</t>
  </si>
  <si>
    <t>PRIHODI OD PRODAJE NEFINANCIJSKE IMOVINE</t>
  </si>
  <si>
    <t>Prihodi od prodaje nefinancijske imovine i nadoknade šteta s osnova osiguranja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</si>
  <si>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</si>
  <si>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</si>
  <si>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</si>
  <si>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</si>
  <si>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</si>
  <si>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</si>
  <si>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</si>
  <si>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</si>
  <si>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</si>
  <si>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</si>
  <si>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</si>
  <si>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</si>
  <si>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</si>
  <si>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</si>
  <si>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</si>
  <si>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</si>
  <si>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</si>
  <si>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</si>
  <si>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</si>
  <si>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</si>
  <si>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</si>
  <si>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Pomoći temeljem prijenosa EU sredstava</t>
  </si>
  <si>
    <t>Tekuće pomoći temeljem prijenosa EU sredstava</t>
  </si>
  <si>
    <t>Kapitalne pomoći temeljem prijenosa EU sredstava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</si>
  <si>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</si>
  <si>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</si>
  <si>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</si>
  <si>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</si>
  <si>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 xml:space="preserve">Primorsko-goranska županija </t>
  </si>
  <si>
    <t>Prihodi od nefinancijske imovine i nadoknade šteta s osnova osiguranja</t>
  </si>
  <si>
    <t xml:space="preserve"> ZAKONSKI STANDARD USTANOVA  -----------------ŠKOLSTVA</t>
  </si>
  <si>
    <t>Osiguravanje uvjeta rada</t>
  </si>
  <si>
    <t>RASHODI POSLOVANJA</t>
  </si>
  <si>
    <t>Plaće  za redovan rad</t>
  </si>
  <si>
    <t>Doprinosi za mirovinsko osiguranje</t>
  </si>
  <si>
    <t xml:space="preserve">Vojna oprema </t>
  </si>
  <si>
    <t>Članarine</t>
  </si>
  <si>
    <t xml:space="preserve">Ostali nespomenuti rashodi poslovanja </t>
  </si>
  <si>
    <t xml:space="preserve">Zatezne kamate </t>
  </si>
  <si>
    <t>Opremanje ustanova školstva</t>
  </si>
  <si>
    <t xml:space="preserve">Instrumenti, uređaji i strojevi </t>
  </si>
  <si>
    <t xml:space="preserve">Knjige </t>
  </si>
  <si>
    <t>Izgradnja i rekonsrukcija objekata školstva</t>
  </si>
  <si>
    <t>Nabava udžbenika za učenike OŠ</t>
  </si>
  <si>
    <t>Ostale naknade građanima i kušanstvima</t>
  </si>
  <si>
    <t>4241</t>
  </si>
  <si>
    <t xml:space="preserve"> IZNAD ZAKONSKOG STANDARDA -------------------- USTANOVA  </t>
  </si>
  <si>
    <t>Natjecanja i smotre</t>
  </si>
  <si>
    <t>Programi školskog kurikuluma (za poticanje dodatnog odgojno-obrazovnog stvaralaštva)</t>
  </si>
  <si>
    <t>Rashodi za dodatna ulaganja u nefinancijskoj imovini</t>
  </si>
  <si>
    <t>Obrazovanje odraslih</t>
  </si>
  <si>
    <t>Dodatna djelatnost učeničkih domova</t>
  </si>
  <si>
    <t>Djelantost hostela</t>
  </si>
  <si>
    <t>* Napomena: Sve stavke rashoda upisane su u aplikaciju Riznice</t>
  </si>
  <si>
    <t>Glazbena škola I.M.Ronjgova Rijeka</t>
  </si>
  <si>
    <t>Naknade građanima i kućanstvima na temelju osiguranja i dr.naknade</t>
  </si>
  <si>
    <t>Ulaganje u računalne programe</t>
  </si>
  <si>
    <t>UKUPNO RASHODI I IZDACI</t>
  </si>
  <si>
    <t>Preneseni višak 
izvor 4831501 Prihodi za posebne namjene</t>
  </si>
  <si>
    <t>Plaće (bruto)</t>
  </si>
  <si>
    <t>Ostale naknade građanima i kućanstvima</t>
  </si>
  <si>
    <t>I. Izmjene i dopune</t>
  </si>
  <si>
    <t>Kapitalne donacije od fizičkih osoba</t>
  </si>
  <si>
    <t>63612 MM</t>
  </si>
  <si>
    <t>63613 MM</t>
  </si>
  <si>
    <t>Prenesena 
sredstva iz
 prethodne 
godine - Prihodi za posebne namjene</t>
  </si>
  <si>
    <t>I. Izmjene i 
dopune</t>
  </si>
  <si>
    <t>Financijski plan
 2021.</t>
  </si>
  <si>
    <t>Novi Financijski 
plan 2021.</t>
  </si>
  <si>
    <t>Program zaštite i mjera prevencije 
kod zaraznih bolesti</t>
  </si>
  <si>
    <t>Naknade građanima i kućanstvima</t>
  </si>
  <si>
    <t>Sufinanciranje rada pomoćnika u nastavi</t>
  </si>
  <si>
    <t>Financijski plan
 2022.</t>
  </si>
  <si>
    <t>Novi Financijski 
plan 2022.</t>
  </si>
  <si>
    <t>FP za 
2022.</t>
  </si>
  <si>
    <t xml:space="preserve">
 I.IZMJENE I DOPUNE FINANCIJSKOG PLANA ZA 2022.</t>
  </si>
  <si>
    <t>Tekuće donacije od trgovačkih društava</t>
  </si>
  <si>
    <t>Plan 2022.</t>
  </si>
  <si>
    <t>Novi Financijski plan za 2022.</t>
  </si>
  <si>
    <t>PLAN PRIHODA I PRIMITAKA - I. IZMJENE I DOPUNE FINANCIJSKOG PLANA GLAZBENE ŠKOLE IVANA MATETIĆA RONJGOVA RIJEKA ZA 2022.</t>
  </si>
  <si>
    <t>2022.</t>
  </si>
  <si>
    <t>Ukupno prihodi i primici za 2022.</t>
  </si>
  <si>
    <t>I. Izmjene i dopune FP 2022.</t>
  </si>
  <si>
    <t>Ukupno prihodi i primici i višak za 2022.</t>
  </si>
  <si>
    <t>I. IZMJENE I DOPUNE FINANCIJSKOG PLANA GLAZBENE ŠKOLE IVANA MATETIĆA RONJGOVA RIJEKA ZA 2022.GODINU</t>
  </si>
  <si>
    <t>Financijski plan
za 2022.</t>
  </si>
  <si>
    <t>Novi Financijski Plan za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</si>
</sst>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7.5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7.5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0"/>
      <color rgb="FFFF000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55"/>
      </right>
      <top style="hair">
        <color indexed="55"/>
      </top>
      <bottom style="thick">
        <color indexed="64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32" fillId="0" borderId="0"/>
    <xf numFmtId="0" fontId="14" fillId="0" borderId="0"/>
    <xf numFmtId="0" fontId="22" fillId="0" borderId="0"/>
    <xf numFmtId="0" fontId="14" fillId="0" borderId="0"/>
  </cellStyleXfs>
  <cellXfs count="375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1" fontId="18" fillId="0" borderId="10" xfId="0" applyNumberFormat="1" applyFont="1" applyBorder="1" applyAlignment="1">
      <alignment horizontal="left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2" xfId="0" applyNumberFormat="1" applyFont="1" applyBorder="1"/>
    <xf numFmtId="3" fontId="18" fillId="0" borderId="12" xfId="0" applyNumberFormat="1" applyFont="1" applyBorder="1" applyAlignment="1">
      <alignment horizontal="center" wrapText="1"/>
    </xf>
    <xf numFmtId="3" fontId="18" fillId="0" borderId="12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0" fontId="2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1" fontId="18" fillId="0" borderId="20" xfId="0" applyNumberFormat="1" applyFont="1" applyBorder="1" applyAlignment="1">
      <alignment horizontal="left" wrapText="1"/>
    </xf>
    <xf numFmtId="3" fontId="18" fillId="0" borderId="21" xfId="0" applyNumberFormat="1" applyFont="1" applyBorder="1"/>
    <xf numFmtId="3" fontId="18" fillId="0" borderId="22" xfId="0" applyNumberFormat="1" applyFont="1" applyBorder="1"/>
    <xf numFmtId="3" fontId="18" fillId="0" borderId="23" xfId="0" applyNumberFormat="1" applyFont="1" applyBorder="1"/>
    <xf numFmtId="3" fontId="18" fillId="0" borderId="24" xfId="0" applyNumberFormat="1" applyFont="1" applyBorder="1"/>
    <xf numFmtId="3" fontId="18" fillId="0" borderId="25" xfId="0" applyNumberFormat="1" applyFont="1" applyBorder="1"/>
    <xf numFmtId="3" fontId="18" fillId="0" borderId="26" xfId="0" applyNumberFormat="1" applyFont="1" applyBorder="1"/>
    <xf numFmtId="3" fontId="18" fillId="0" borderId="27" xfId="0" applyNumberFormat="1" applyFont="1" applyBorder="1"/>
    <xf numFmtId="3" fontId="18" fillId="0" borderId="28" xfId="0" applyNumberFormat="1" applyFont="1" applyBorder="1"/>
    <xf numFmtId="1" fontId="19" fillId="0" borderId="29" xfId="0" applyNumberFormat="1" applyFont="1" applyBorder="1" applyAlignment="1">
      <alignment wrapText="1"/>
    </xf>
    <xf numFmtId="3" fontId="18" fillId="0" borderId="30" xfId="0" applyNumberFormat="1" applyFont="1" applyBorder="1"/>
    <xf numFmtId="3" fontId="18" fillId="0" borderId="29" xfId="0" applyNumberFormat="1" applyFont="1" applyBorder="1"/>
    <xf numFmtId="0" fontId="22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5" fillId="0" borderId="0" xfId="0" quotePrefix="1" applyNumberFormat="1" applyFont="1" applyFill="1" applyBorder="1" applyAlignment="1" applyProtection="1">
      <alignment horizontal="center" vertical="center"/>
    </xf>
    <xf numFmtId="3" fontId="25" fillId="0" borderId="0" xfId="0" applyNumberFormat="1" applyFont="1" applyFill="1" applyBorder="1" applyAlignment="1" applyProtection="1"/>
    <xf numFmtId="0" fontId="24" fillId="0" borderId="15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4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4" fillId="0" borderId="0" xfId="0" quotePrefix="1" applyNumberFormat="1" applyFont="1" applyFill="1" applyBorder="1" applyAlignment="1" applyProtection="1">
      <alignment horizontal="left" wrapText="1"/>
    </xf>
    <xf numFmtId="3" fontId="24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quotePrefix="1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0" xfId="0" applyNumberFormat="1" applyFont="1" applyFill="1" applyBorder="1" applyAlignment="1">
      <alignment horizontal="right" vertical="top" wrapText="1"/>
    </xf>
    <xf numFmtId="1" fontId="19" fillId="19" borderId="34" xfId="0" applyNumberFormat="1" applyFont="1" applyFill="1" applyBorder="1" applyAlignment="1">
      <alignment horizontal="left" wrapTex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33" fillId="0" borderId="0" xfId="42" applyFont="1" applyAlignment="1">
      <alignment horizontal="right" vertical="center"/>
    </xf>
    <xf numFmtId="0" fontId="31" fillId="0" borderId="0" xfId="42" applyFont="1" applyAlignment="1">
      <alignment horizontal="right" vertical="center"/>
    </xf>
    <xf numFmtId="4" fontId="35" fillId="20" borderId="37" xfId="42" applyNumberFormat="1" applyFont="1" applyFill="1" applyBorder="1" applyAlignment="1">
      <alignment vertical="center" wrapText="1"/>
    </xf>
    <xf numFmtId="0" fontId="31" fillId="0" borderId="0" xfId="42" applyFont="1" applyAlignment="1">
      <alignment horizontal="left" indent="1"/>
    </xf>
    <xf numFmtId="0" fontId="36" fillId="0" borderId="0" xfId="42" applyFont="1" applyAlignment="1">
      <alignment horizontal="right" vertical="center"/>
    </xf>
    <xf numFmtId="0" fontId="36" fillId="0" borderId="0" xfId="42" applyFont="1" applyAlignment="1">
      <alignment horizontal="left" indent="1"/>
    </xf>
    <xf numFmtId="4" fontId="37" fillId="20" borderId="37" xfId="42" applyNumberFormat="1" applyFont="1" applyFill="1" applyBorder="1" applyAlignment="1">
      <alignment vertical="center" wrapText="1"/>
    </xf>
    <xf numFmtId="0" fontId="34" fillId="0" borderId="0" xfId="42" applyFont="1" applyAlignment="1">
      <alignment horizontal="left" vertical="center"/>
    </xf>
    <xf numFmtId="0" fontId="19" fillId="20" borderId="37" xfId="42" applyFont="1" applyFill="1" applyBorder="1" applyAlignment="1">
      <alignment horizontal="left" vertical="center" wrapText="1"/>
    </xf>
    <xf numFmtId="0" fontId="18" fillId="20" borderId="37" xfId="42" applyFont="1" applyFill="1" applyBorder="1" applyAlignment="1">
      <alignment horizontal="left" vertical="center" wrapText="1"/>
    </xf>
    <xf numFmtId="0" fontId="19" fillId="0" borderId="36" xfId="42" applyFont="1" applyBorder="1" applyAlignment="1">
      <alignment horizontal="center" vertical="center" wrapText="1"/>
    </xf>
    <xf numFmtId="0" fontId="33" fillId="0" borderId="0" xfId="42" applyFont="1" applyAlignment="1">
      <alignment horizontal="left" indent="1"/>
    </xf>
    <xf numFmtId="0" fontId="35" fillId="0" borderId="36" xfId="42" applyFont="1" applyBorder="1" applyAlignment="1">
      <alignment horizontal="center" vertical="center" wrapText="1"/>
    </xf>
    <xf numFmtId="4" fontId="38" fillId="20" borderId="37" xfId="42" applyNumberFormat="1" applyFont="1" applyFill="1" applyBorder="1" applyAlignment="1">
      <alignment vertical="center" wrapText="1"/>
    </xf>
    <xf numFmtId="0" fontId="33" fillId="0" borderId="0" xfId="42" applyFont="1" applyAlignment="1">
      <alignment horizontal="left" indent="4"/>
    </xf>
    <xf numFmtId="4" fontId="41" fillId="20" borderId="37" xfId="42" applyNumberFormat="1" applyFont="1" applyFill="1" applyBorder="1" applyAlignment="1">
      <alignment vertical="center" wrapText="1"/>
    </xf>
    <xf numFmtId="0" fontId="42" fillId="0" borderId="0" xfId="42" applyFont="1" applyAlignment="1">
      <alignment horizontal="left" indent="4"/>
    </xf>
    <xf numFmtId="0" fontId="33" fillId="0" borderId="0" xfId="42" applyFont="1" applyAlignment="1"/>
    <xf numFmtId="0" fontId="24" fillId="21" borderId="0" xfId="0" applyNumberFormat="1" applyFont="1" applyFill="1" applyBorder="1" applyAlignment="1" applyProtection="1"/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4" fillId="0" borderId="0" xfId="0" quotePrefix="1" applyFont="1" applyBorder="1" applyAlignment="1">
      <alignment horizontal="left" vertical="center" wrapText="1"/>
    </xf>
    <xf numFmtId="0" fontId="22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4" fillId="0" borderId="15" xfId="0" quotePrefix="1" applyFont="1" applyBorder="1" applyAlignment="1">
      <alignment horizontal="left" vertical="center" wrapText="1"/>
    </xf>
    <xf numFmtId="0" fontId="24" fillId="0" borderId="15" xfId="0" quotePrefix="1" applyFont="1" applyBorder="1" applyAlignment="1">
      <alignment horizontal="center" vertical="center" wrapText="1"/>
    </xf>
    <xf numFmtId="4" fontId="43" fillId="20" borderId="37" xfId="42" applyNumberFormat="1" applyFont="1" applyFill="1" applyBorder="1" applyAlignment="1">
      <alignment vertical="center" wrapText="1"/>
    </xf>
    <xf numFmtId="0" fontId="45" fillId="0" borderId="0" xfId="42" applyFont="1" applyAlignment="1">
      <alignment horizontal="right" vertical="center"/>
    </xf>
    <xf numFmtId="0" fontId="46" fillId="20" borderId="37" xfId="42" applyFont="1" applyFill="1" applyBorder="1" applyAlignment="1">
      <alignment horizontal="left" vertical="center" wrapText="1"/>
    </xf>
    <xf numFmtId="4" fontId="39" fillId="20" borderId="37" xfId="42" applyNumberFormat="1" applyFont="1" applyFill="1" applyBorder="1" applyAlignment="1">
      <alignment vertical="center" wrapText="1"/>
    </xf>
    <xf numFmtId="0" fontId="45" fillId="0" borderId="0" xfId="42" applyFont="1" applyAlignment="1">
      <alignment horizontal="left" indent="1"/>
    </xf>
    <xf numFmtId="4" fontId="48" fillId="20" borderId="37" xfId="42" applyNumberFormat="1" applyFont="1" applyFill="1" applyBorder="1" applyAlignment="1">
      <alignment vertical="center" wrapText="1"/>
    </xf>
    <xf numFmtId="0" fontId="47" fillId="0" borderId="0" xfId="42" applyFont="1" applyAlignment="1">
      <alignment horizontal="left" indent="1"/>
    </xf>
    <xf numFmtId="0" fontId="39" fillId="20" borderId="37" xfId="42" applyFont="1" applyFill="1" applyBorder="1" applyAlignment="1">
      <alignment vertical="center" wrapText="1"/>
    </xf>
    <xf numFmtId="0" fontId="35" fillId="0" borderId="36" xfId="42" applyFont="1" applyBorder="1" applyAlignment="1">
      <alignment horizontal="left" vertical="center" wrapText="1"/>
    </xf>
    <xf numFmtId="0" fontId="35" fillId="20" borderId="37" xfId="42" applyFont="1" applyFill="1" applyBorder="1" applyAlignment="1">
      <alignment horizontal="left" wrapText="1"/>
    </xf>
    <xf numFmtId="0" fontId="33" fillId="0" borderId="0" xfId="42" applyFont="1" applyAlignment="1">
      <alignment horizontal="left"/>
    </xf>
    <xf numFmtId="0" fontId="44" fillId="20" borderId="37" xfId="42" applyFont="1" applyFill="1" applyBorder="1" applyAlignment="1">
      <alignment horizontal="left" wrapText="1"/>
    </xf>
    <xf numFmtId="0" fontId="37" fillId="20" borderId="37" xfId="42" applyFont="1" applyFill="1" applyBorder="1" applyAlignment="1">
      <alignment horizontal="left" wrapText="1"/>
    </xf>
    <xf numFmtId="0" fontId="40" fillId="20" borderId="37" xfId="42" applyFont="1" applyFill="1" applyBorder="1" applyAlignment="1">
      <alignment horizontal="left" wrapText="1"/>
    </xf>
    <xf numFmtId="0" fontId="27" fillId="0" borderId="0" xfId="0" applyNumberFormat="1" applyFont="1" applyFill="1" applyBorder="1" applyAlignment="1" applyProtection="1"/>
    <xf numFmtId="0" fontId="50" fillId="0" borderId="0" xfId="0" applyNumberFormat="1" applyFont="1" applyFill="1" applyBorder="1" applyAlignment="1" applyProtection="1">
      <alignment horizontal="left" wrapText="1"/>
    </xf>
    <xf numFmtId="0" fontId="49" fillId="0" borderId="0" xfId="0" applyNumberFormat="1" applyFont="1" applyFill="1" applyBorder="1" applyAlignment="1" applyProtection="1">
      <alignment wrapText="1"/>
    </xf>
    <xf numFmtId="0" fontId="26" fillId="0" borderId="33" xfId="0" quotePrefix="1" applyFont="1" applyBorder="1" applyAlignment="1">
      <alignment horizontal="left" wrapText="1"/>
    </xf>
    <xf numFmtId="0" fontId="26" fillId="0" borderId="15" xfId="0" quotePrefix="1" applyFont="1" applyBorder="1" applyAlignment="1">
      <alignment horizontal="left" wrapText="1"/>
    </xf>
    <xf numFmtId="0" fontId="26" fillId="0" borderId="15" xfId="0" quotePrefix="1" applyFont="1" applyBorder="1" applyAlignment="1">
      <alignment horizontal="center" wrapText="1"/>
    </xf>
    <xf numFmtId="0" fontId="26" fillId="0" borderId="15" xfId="0" quotePrefix="1" applyNumberFormat="1" applyFont="1" applyFill="1" applyBorder="1" applyAlignment="1" applyProtection="1">
      <alignment horizontal="left"/>
    </xf>
    <xf numFmtId="0" fontId="24" fillId="0" borderId="16" xfId="0" applyNumberFormat="1" applyFont="1" applyFill="1" applyBorder="1" applyAlignment="1" applyProtection="1">
      <alignment horizontal="center" wrapText="1"/>
    </xf>
    <xf numFmtId="0" fontId="24" fillId="0" borderId="16" xfId="0" applyNumberFormat="1" applyFont="1" applyFill="1" applyBorder="1" applyAlignment="1" applyProtection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3" fontId="26" fillId="23" borderId="16" xfId="0" applyNumberFormat="1" applyFont="1" applyFill="1" applyBorder="1" applyAlignment="1">
      <alignment horizontal="right"/>
    </xf>
    <xf numFmtId="0" fontId="24" fillId="0" borderId="0" xfId="0" applyFont="1" applyBorder="1" applyAlignment="1">
      <alignment horizontal="center" vertical="center" wrapText="1"/>
    </xf>
    <xf numFmtId="3" fontId="26" fillId="0" borderId="16" xfId="0" applyNumberFormat="1" applyFont="1" applyFill="1" applyBorder="1" applyAlignment="1">
      <alignment horizontal="right"/>
    </xf>
    <xf numFmtId="0" fontId="28" fillId="23" borderId="33" xfId="0" applyFont="1" applyFill="1" applyBorder="1" applyAlignment="1">
      <alignment horizontal="left"/>
    </xf>
    <xf numFmtId="0" fontId="18" fillId="23" borderId="15" xfId="0" applyNumberFormat="1" applyFont="1" applyFill="1" applyBorder="1" applyAlignment="1" applyProtection="1"/>
    <xf numFmtId="3" fontId="26" fillId="0" borderId="16" xfId="0" applyNumberFormat="1" applyFont="1" applyBorder="1" applyAlignment="1">
      <alignment horizontal="right"/>
    </xf>
    <xf numFmtId="3" fontId="26" fillId="23" borderId="16" xfId="0" applyNumberFormat="1" applyFont="1" applyFill="1" applyBorder="1" applyAlignment="1" applyProtection="1">
      <alignment horizontal="right" wrapText="1"/>
    </xf>
    <xf numFmtId="3" fontId="26" fillId="21" borderId="33" xfId="0" quotePrefix="1" applyNumberFormat="1" applyFont="1" applyFill="1" applyBorder="1" applyAlignment="1">
      <alignment horizontal="right"/>
    </xf>
    <xf numFmtId="3" fontId="26" fillId="21" borderId="16" xfId="0" applyNumberFormat="1" applyFont="1" applyFill="1" applyBorder="1" applyAlignment="1" applyProtection="1">
      <alignment horizontal="right" wrapText="1"/>
    </xf>
    <xf numFmtId="3" fontId="26" fillId="23" borderId="33" xfId="0" quotePrefix="1" applyNumberFormat="1" applyFont="1" applyFill="1" applyBorder="1" applyAlignment="1">
      <alignment horizontal="right"/>
    </xf>
    <xf numFmtId="0" fontId="49" fillId="0" borderId="0" xfId="0" applyNumberFormat="1" applyFont="1" applyFill="1" applyBorder="1" applyAlignment="1" applyProtection="1"/>
    <xf numFmtId="3" fontId="49" fillId="0" borderId="0" xfId="0" applyNumberFormat="1" applyFont="1" applyFill="1" applyBorder="1" applyAlignment="1" applyProtection="1"/>
    <xf numFmtId="0" fontId="51" fillId="0" borderId="0" xfId="0" applyNumberFormat="1" applyFont="1" applyFill="1" applyBorder="1" applyAlignment="1" applyProtection="1"/>
    <xf numFmtId="0" fontId="50" fillId="0" borderId="0" xfId="0" quotePrefix="1" applyNumberFormat="1" applyFont="1" applyFill="1" applyBorder="1" applyAlignment="1" applyProtection="1">
      <alignment horizontal="left" wrapText="1"/>
    </xf>
    <xf numFmtId="0" fontId="53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/>
    <xf numFmtId="0" fontId="23" fillId="18" borderId="16" xfId="0" applyNumberFormat="1" applyFont="1" applyFill="1" applyBorder="1" applyAlignment="1" applyProtection="1">
      <alignment horizontal="center" vertical="center" wrapText="1"/>
    </xf>
    <xf numFmtId="0" fontId="24" fillId="0" borderId="22" xfId="0" applyNumberFormat="1" applyFont="1" applyFill="1" applyBorder="1" applyAlignment="1" applyProtection="1">
      <alignment horizontal="center"/>
    </xf>
    <xf numFmtId="0" fontId="22" fillId="0" borderId="22" xfId="0" applyNumberFormat="1" applyFont="1" applyFill="1" applyBorder="1" applyAlignment="1" applyProtection="1">
      <alignment wrapText="1"/>
    </xf>
    <xf numFmtId="4" fontId="22" fillId="0" borderId="22" xfId="0" applyNumberFormat="1" applyFont="1" applyFill="1" applyBorder="1" applyAlignment="1" applyProtection="1"/>
    <xf numFmtId="4" fontId="22" fillId="0" borderId="0" xfId="0" applyNumberFormat="1" applyFont="1" applyFill="1" applyBorder="1" applyAlignment="1" applyProtection="1"/>
    <xf numFmtId="0" fontId="30" fillId="24" borderId="22" xfId="0" applyNumberFormat="1" applyFont="1" applyFill="1" applyBorder="1" applyAlignment="1" applyProtection="1">
      <alignment wrapText="1"/>
    </xf>
    <xf numFmtId="4" fontId="24" fillId="0" borderId="22" xfId="0" applyNumberFormat="1" applyFont="1" applyFill="1" applyBorder="1" applyAlignment="1" applyProtection="1"/>
    <xf numFmtId="4" fontId="24" fillId="0" borderId="0" xfId="0" applyNumberFormat="1" applyFont="1" applyFill="1" applyBorder="1" applyAlignment="1" applyProtection="1"/>
    <xf numFmtId="0" fontId="24" fillId="25" borderId="22" xfId="0" applyNumberFormat="1" applyFont="1" applyFill="1" applyBorder="1" applyAlignment="1" applyProtection="1">
      <alignment horizontal="center"/>
    </xf>
    <xf numFmtId="0" fontId="24" fillId="25" borderId="22" xfId="0" applyNumberFormat="1" applyFont="1" applyFill="1" applyBorder="1" applyAlignment="1" applyProtection="1">
      <alignment wrapText="1"/>
    </xf>
    <xf numFmtId="0" fontId="24" fillId="22" borderId="22" xfId="0" applyNumberFormat="1" applyFont="1" applyFill="1" applyBorder="1" applyAlignment="1" applyProtection="1">
      <alignment horizontal="center"/>
    </xf>
    <xf numFmtId="0" fontId="19" fillId="22" borderId="22" xfId="0" applyNumberFormat="1" applyFont="1" applyFill="1" applyBorder="1" applyAlignment="1" applyProtection="1">
      <alignment wrapText="1"/>
    </xf>
    <xf numFmtId="4" fontId="24" fillId="22" borderId="22" xfId="0" applyNumberFormat="1" applyFont="1" applyFill="1" applyBorder="1" applyAlignment="1" applyProtection="1"/>
    <xf numFmtId="0" fontId="24" fillId="0" borderId="22" xfId="0" applyNumberFormat="1" applyFont="1" applyFill="1" applyBorder="1" applyAlignment="1" applyProtection="1">
      <alignment wrapText="1"/>
    </xf>
    <xf numFmtId="0" fontId="24" fillId="21" borderId="22" xfId="0" applyNumberFormat="1" applyFont="1" applyFill="1" applyBorder="1" applyAlignment="1" applyProtection="1">
      <alignment horizontal="center"/>
    </xf>
    <xf numFmtId="0" fontId="24" fillId="21" borderId="22" xfId="0" applyNumberFormat="1" applyFont="1" applyFill="1" applyBorder="1" applyAlignment="1" applyProtection="1">
      <alignment wrapText="1"/>
    </xf>
    <xf numFmtId="4" fontId="24" fillId="21" borderId="22" xfId="0" applyNumberFormat="1" applyFont="1" applyFill="1" applyBorder="1" applyAlignment="1" applyProtection="1"/>
    <xf numFmtId="4" fontId="24" fillId="21" borderId="0" xfId="0" applyNumberFormat="1" applyFont="1" applyFill="1" applyBorder="1" applyAlignment="1" applyProtection="1"/>
    <xf numFmtId="0" fontId="22" fillId="0" borderId="22" xfId="0" applyNumberFormat="1" applyFont="1" applyFill="1" applyBorder="1" applyAlignment="1" applyProtection="1">
      <alignment horizontal="center"/>
    </xf>
    <xf numFmtId="49" fontId="34" fillId="0" borderId="39" xfId="45" applyNumberFormat="1" applyFont="1" applyFill="1" applyBorder="1" applyAlignment="1" applyProtection="1">
      <alignment horizontal="center" vertical="center" wrapText="1"/>
      <protection hidden="1"/>
    </xf>
    <xf numFmtId="49" fontId="34" fillId="0" borderId="40" xfId="0" applyNumberFormat="1" applyFont="1" applyFill="1" applyBorder="1" applyAlignment="1" applyProtection="1">
      <alignment horizontal="left" vertical="center" wrapText="1"/>
      <protection hidden="1"/>
    </xf>
    <xf numFmtId="49" fontId="34" fillId="0" borderId="40" xfId="0" applyNumberFormat="1" applyFont="1" applyFill="1" applyBorder="1" applyAlignment="1" applyProtection="1">
      <alignment horizontal="left" vertical="center" shrinkToFit="1"/>
      <protection hidden="1"/>
    </xf>
    <xf numFmtId="49" fontId="34" fillId="0" borderId="0" xfId="45" applyNumberFormat="1" applyFont="1" applyFill="1" applyBorder="1" applyAlignment="1" applyProtection="1">
      <alignment horizontal="center" vertical="center" wrapText="1"/>
      <protection hidden="1"/>
    </xf>
    <xf numFmtId="0" fontId="24" fillId="22" borderId="22" xfId="0" applyNumberFormat="1" applyFont="1" applyFill="1" applyBorder="1" applyAlignment="1" applyProtection="1">
      <alignment wrapText="1"/>
    </xf>
    <xf numFmtId="49" fontId="54" fillId="21" borderId="39" xfId="45" applyNumberFormat="1" applyFont="1" applyFill="1" applyBorder="1" applyAlignment="1" applyProtection="1">
      <alignment horizontal="center" vertical="center" wrapText="1"/>
      <protection hidden="1"/>
    </xf>
    <xf numFmtId="49" fontId="54" fillId="21" borderId="40" xfId="0" applyNumberFormat="1" applyFont="1" applyFill="1" applyBorder="1" applyAlignment="1" applyProtection="1">
      <alignment horizontal="left" vertical="center" wrapText="1"/>
      <protection hidden="1"/>
    </xf>
    <xf numFmtId="0" fontId="22" fillId="22" borderId="22" xfId="0" applyNumberFormat="1" applyFont="1" applyFill="1" applyBorder="1" applyAlignment="1" applyProtection="1">
      <alignment wrapText="1"/>
    </xf>
    <xf numFmtId="4" fontId="22" fillId="22" borderId="22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3" fontId="18" fillId="0" borderId="12" xfId="0" applyNumberFormat="1" applyFont="1" applyBorder="1" applyAlignment="1">
      <alignment horizontal="right" vertical="center" wrapText="1"/>
    </xf>
    <xf numFmtId="0" fontId="22" fillId="0" borderId="0" xfId="0" applyNumberFormat="1" applyFont="1" applyFill="1" applyBorder="1" applyAlignment="1" applyProtection="1"/>
    <xf numFmtId="0" fontId="22" fillId="0" borderId="41" xfId="0" applyNumberFormat="1" applyFont="1" applyFill="1" applyBorder="1" applyAlignment="1" applyProtection="1"/>
    <xf numFmtId="49" fontId="34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2" fillId="26" borderId="22" xfId="0" applyNumberFormat="1" applyFont="1" applyFill="1" applyBorder="1" applyAlignment="1" applyProtection="1">
      <alignment horizontal="center"/>
    </xf>
    <xf numFmtId="0" fontId="22" fillId="26" borderId="22" xfId="0" applyNumberFormat="1" applyFont="1" applyFill="1" applyBorder="1" applyAlignment="1" applyProtection="1">
      <alignment wrapText="1"/>
    </xf>
    <xf numFmtId="0" fontId="24" fillId="24" borderId="16" xfId="0" applyNumberFormat="1" applyFont="1" applyFill="1" applyBorder="1" applyAlignment="1" applyProtection="1">
      <alignment wrapTex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4" fontId="22" fillId="21" borderId="0" xfId="0" applyNumberFormat="1" applyFont="1" applyFill="1" applyBorder="1" applyAlignment="1" applyProtection="1"/>
    <xf numFmtId="0" fontId="22" fillId="21" borderId="0" xfId="0" applyNumberFormat="1" applyFont="1" applyFill="1" applyBorder="1" applyAlignment="1" applyProtection="1"/>
    <xf numFmtId="0" fontId="24" fillId="21" borderId="0" xfId="0" applyNumberFormat="1" applyFont="1" applyFill="1" applyBorder="1" applyAlignment="1" applyProtection="1">
      <alignment horizontal="center"/>
    </xf>
    <xf numFmtId="0" fontId="24" fillId="21" borderId="0" xfId="0" applyNumberFormat="1" applyFont="1" applyFill="1" applyBorder="1" applyAlignment="1" applyProtection="1">
      <alignment wrapText="1"/>
    </xf>
    <xf numFmtId="0" fontId="24" fillId="22" borderId="0" xfId="0" applyNumberFormat="1" applyFont="1" applyFill="1" applyBorder="1" applyAlignment="1" applyProtection="1">
      <alignment horizontal="center"/>
    </xf>
    <xf numFmtId="0" fontId="19" fillId="22" borderId="0" xfId="0" applyNumberFormat="1" applyFont="1" applyFill="1" applyBorder="1" applyAlignment="1" applyProtection="1">
      <alignment wrapText="1"/>
    </xf>
    <xf numFmtId="49" fontId="54" fillId="22" borderId="39" xfId="45" applyNumberFormat="1" applyFont="1" applyFill="1" applyBorder="1" applyAlignment="1" applyProtection="1">
      <alignment horizontal="center" vertical="center" wrapText="1"/>
      <protection hidden="1"/>
    </xf>
    <xf numFmtId="49" fontId="54" fillId="22" borderId="40" xfId="0" applyNumberFormat="1" applyFont="1" applyFill="1" applyBorder="1" applyAlignment="1" applyProtection="1">
      <alignment horizontal="left" vertical="center" shrinkToFit="1"/>
      <protection hidden="1"/>
    </xf>
    <xf numFmtId="49" fontId="54" fillId="22" borderId="0" xfId="45" applyNumberFormat="1" applyFont="1" applyFill="1" applyBorder="1" applyAlignment="1" applyProtection="1">
      <alignment horizontal="center" vertical="center" wrapText="1"/>
      <protection hidden="1"/>
    </xf>
    <xf numFmtId="49" fontId="54" fillId="22" borderId="0" xfId="0" applyNumberFormat="1" applyFont="1" applyFill="1" applyBorder="1" applyAlignment="1" applyProtection="1">
      <alignment horizontal="left" vertical="center" wrapText="1"/>
      <protection hidden="1"/>
    </xf>
    <xf numFmtId="49" fontId="54" fillId="22" borderId="40" xfId="0" applyNumberFormat="1" applyFont="1" applyFill="1" applyBorder="1" applyAlignment="1" applyProtection="1">
      <alignment horizontal="left" vertical="center" wrapText="1"/>
      <protection hidden="1"/>
    </xf>
    <xf numFmtId="0" fontId="22" fillId="0" borderId="0" xfId="0" applyNumberFormat="1" applyFont="1" applyFill="1" applyBorder="1" applyAlignment="1" applyProtection="1"/>
    <xf numFmtId="4" fontId="18" fillId="0" borderId="12" xfId="0" applyNumberFormat="1" applyFont="1" applyBorder="1" applyAlignment="1">
      <alignment horizontal="right" vertical="center" wrapText="1"/>
    </xf>
    <xf numFmtId="1" fontId="53" fillId="0" borderId="29" xfId="0" applyNumberFormat="1" applyFont="1" applyBorder="1" applyAlignment="1">
      <alignment wrapText="1"/>
    </xf>
    <xf numFmtId="3" fontId="55" fillId="0" borderId="11" xfId="0" applyNumberFormat="1" applyFont="1" applyBorder="1" applyAlignment="1">
      <alignment horizontal="center" vertical="center" wrapText="1"/>
    </xf>
    <xf numFmtId="3" fontId="55" fillId="0" borderId="12" xfId="0" applyNumberFormat="1" applyFont="1" applyBorder="1"/>
    <xf numFmtId="3" fontId="55" fillId="0" borderId="12" xfId="0" applyNumberFormat="1" applyFont="1" applyBorder="1" applyAlignment="1">
      <alignment horizontal="center" wrapText="1"/>
    </xf>
    <xf numFmtId="3" fontId="55" fillId="0" borderId="12" xfId="0" applyNumberFormat="1" applyFont="1" applyBorder="1" applyAlignment="1">
      <alignment horizontal="center" vertical="center" wrapText="1"/>
    </xf>
    <xf numFmtId="3" fontId="55" fillId="0" borderId="13" xfId="0" applyNumberFormat="1" applyFont="1" applyBorder="1" applyAlignment="1">
      <alignment horizontal="center" vertical="center" wrapText="1"/>
    </xf>
    <xf numFmtId="3" fontId="55" fillId="0" borderId="14" xfId="0" applyNumberFormat="1" applyFont="1" applyBorder="1" applyAlignment="1">
      <alignment horizontal="center" vertical="center" wrapText="1"/>
    </xf>
    <xf numFmtId="3" fontId="55" fillId="0" borderId="21" xfId="0" applyNumberFormat="1" applyFont="1" applyBorder="1" applyAlignment="1">
      <alignment horizontal="center" vertical="center" wrapText="1"/>
    </xf>
    <xf numFmtId="3" fontId="55" fillId="0" borderId="22" xfId="0" applyNumberFormat="1" applyFont="1" applyBorder="1"/>
    <xf numFmtId="3" fontId="55" fillId="0" borderId="22" xfId="0" applyNumberFormat="1" applyFont="1" applyBorder="1" applyAlignment="1">
      <alignment horizontal="center" wrapText="1"/>
    </xf>
    <xf numFmtId="3" fontId="55" fillId="0" borderId="22" xfId="0" applyNumberFormat="1" applyFont="1" applyBorder="1" applyAlignment="1">
      <alignment horizontal="center" vertical="center" wrapText="1"/>
    </xf>
    <xf numFmtId="3" fontId="55" fillId="0" borderId="23" xfId="0" applyNumberFormat="1" applyFont="1" applyBorder="1" applyAlignment="1">
      <alignment horizontal="center" vertical="center" wrapText="1"/>
    </xf>
    <xf numFmtId="3" fontId="55" fillId="0" borderId="24" xfId="0" applyNumberFormat="1" applyFont="1" applyBorder="1" applyAlignment="1">
      <alignment horizontal="center" vertical="center" wrapText="1"/>
    </xf>
    <xf numFmtId="3" fontId="55" fillId="0" borderId="21" xfId="0" applyNumberFormat="1" applyFont="1" applyBorder="1"/>
    <xf numFmtId="3" fontId="55" fillId="0" borderId="23" xfId="0" applyNumberFormat="1" applyFont="1" applyBorder="1"/>
    <xf numFmtId="3" fontId="55" fillId="0" borderId="24" xfId="0" applyNumberFormat="1" applyFont="1" applyBorder="1"/>
    <xf numFmtId="3" fontId="55" fillId="0" borderId="11" xfId="0" applyNumberFormat="1" applyFont="1" applyBorder="1" applyAlignment="1">
      <alignment horizontal="right" vertical="center" wrapText="1"/>
    </xf>
    <xf numFmtId="3" fontId="55" fillId="0" borderId="22" xfId="0" applyNumberFormat="1" applyFont="1" applyBorder="1" applyAlignment="1">
      <alignment horizontal="right"/>
    </xf>
    <xf numFmtId="3" fontId="19" fillId="0" borderId="30" xfId="0" applyNumberFormat="1" applyFont="1" applyBorder="1"/>
    <xf numFmtId="3" fontId="19" fillId="0" borderId="29" xfId="0" applyNumberFormat="1" applyFont="1" applyBorder="1"/>
    <xf numFmtId="0" fontId="19" fillId="0" borderId="29" xfId="0" applyFont="1" applyBorder="1" applyAlignment="1">
      <alignment vertical="center" wrapText="1"/>
    </xf>
    <xf numFmtId="0" fontId="18" fillId="0" borderId="10" xfId="0" applyFont="1" applyBorder="1"/>
    <xf numFmtId="0" fontId="18" fillId="0" borderId="20" xfId="0" applyFont="1" applyBorder="1"/>
    <xf numFmtId="3" fontId="53" fillId="0" borderId="42" xfId="0" applyNumberFormat="1" applyFont="1" applyBorder="1" applyAlignment="1">
      <alignment horizontal="right"/>
    </xf>
    <xf numFmtId="0" fontId="22" fillId="0" borderId="10" xfId="0" applyNumberFormat="1" applyFont="1" applyFill="1" applyBorder="1" applyAlignment="1" applyProtection="1"/>
    <xf numFmtId="0" fontId="22" fillId="0" borderId="20" xfId="0" applyNumberFormat="1" applyFont="1" applyFill="1" applyBorder="1" applyAlignment="1" applyProtection="1"/>
    <xf numFmtId="3" fontId="22" fillId="0" borderId="20" xfId="0" applyNumberFormat="1" applyFont="1" applyFill="1" applyBorder="1" applyAlignment="1" applyProtection="1"/>
    <xf numFmtId="0" fontId="24" fillId="22" borderId="43" xfId="0" applyNumberFormat="1" applyFont="1" applyFill="1" applyBorder="1" applyAlignment="1" applyProtection="1">
      <alignment horizontal="center" vertical="center" wrapText="1"/>
    </xf>
    <xf numFmtId="4" fontId="53" fillId="0" borderId="22" xfId="0" applyNumberFormat="1" applyFont="1" applyFill="1" applyBorder="1" applyAlignment="1" applyProtection="1"/>
    <xf numFmtId="4" fontId="55" fillId="0" borderId="22" xfId="0" applyNumberFormat="1" applyFont="1" applyFill="1" applyBorder="1" applyAlignment="1" applyProtection="1"/>
    <xf numFmtId="4" fontId="24" fillId="0" borderId="23" xfId="0" applyNumberFormat="1" applyFont="1" applyFill="1" applyBorder="1" applyAlignment="1" applyProtection="1"/>
    <xf numFmtId="4" fontId="24" fillId="22" borderId="23" xfId="0" applyNumberFormat="1" applyFont="1" applyFill="1" applyBorder="1" applyAlignment="1" applyProtection="1"/>
    <xf numFmtId="4" fontId="24" fillId="21" borderId="23" xfId="0" applyNumberFormat="1" applyFont="1" applyFill="1" applyBorder="1" applyAlignment="1" applyProtection="1"/>
    <xf numFmtId="4" fontId="22" fillId="0" borderId="23" xfId="0" applyNumberFormat="1" applyFont="1" applyFill="1" applyBorder="1" applyAlignment="1" applyProtection="1"/>
    <xf numFmtId="4" fontId="22" fillId="26" borderId="23" xfId="0" applyNumberFormat="1" applyFont="1" applyFill="1" applyBorder="1" applyAlignment="1" applyProtection="1"/>
    <xf numFmtId="4" fontId="22" fillId="22" borderId="23" xfId="0" applyNumberFormat="1" applyFont="1" applyFill="1" applyBorder="1" applyAlignment="1" applyProtection="1"/>
    <xf numFmtId="4" fontId="24" fillId="0" borderId="21" xfId="0" applyNumberFormat="1" applyFont="1" applyFill="1" applyBorder="1" applyAlignment="1" applyProtection="1"/>
    <xf numFmtId="4" fontId="24" fillId="22" borderId="21" xfId="0" applyNumberFormat="1" applyFont="1" applyFill="1" applyBorder="1" applyAlignment="1" applyProtection="1"/>
    <xf numFmtId="4" fontId="24" fillId="21" borderId="21" xfId="0" applyNumberFormat="1" applyFont="1" applyFill="1" applyBorder="1" applyAlignment="1" applyProtection="1"/>
    <xf numFmtId="4" fontId="22" fillId="0" borderId="21" xfId="0" applyNumberFormat="1" applyFont="1" applyFill="1" applyBorder="1" applyAlignment="1" applyProtection="1"/>
    <xf numFmtId="4" fontId="22" fillId="22" borderId="21" xfId="0" applyNumberFormat="1" applyFont="1" applyFill="1" applyBorder="1" applyAlignment="1" applyProtection="1"/>
    <xf numFmtId="4" fontId="24" fillId="0" borderId="45" xfId="0" applyNumberFormat="1" applyFont="1" applyFill="1" applyBorder="1" applyAlignment="1" applyProtection="1"/>
    <xf numFmtId="4" fontId="24" fillId="0" borderId="46" xfId="0" applyNumberFormat="1" applyFont="1" applyFill="1" applyBorder="1" applyAlignment="1" applyProtection="1"/>
    <xf numFmtId="4" fontId="24" fillId="22" borderId="45" xfId="0" applyNumberFormat="1" applyFont="1" applyFill="1" applyBorder="1" applyAlignment="1" applyProtection="1"/>
    <xf numFmtId="4" fontId="24" fillId="22" borderId="46" xfId="0" applyNumberFormat="1" applyFont="1" applyFill="1" applyBorder="1" applyAlignment="1" applyProtection="1"/>
    <xf numFmtId="4" fontId="24" fillId="21" borderId="45" xfId="0" applyNumberFormat="1" applyFont="1" applyFill="1" applyBorder="1" applyAlignment="1" applyProtection="1"/>
    <xf numFmtId="4" fontId="24" fillId="21" borderId="46" xfId="0" applyNumberFormat="1" applyFont="1" applyFill="1" applyBorder="1" applyAlignment="1" applyProtection="1"/>
    <xf numFmtId="4" fontId="22" fillId="0" borderId="45" xfId="0" applyNumberFormat="1" applyFont="1" applyFill="1" applyBorder="1" applyAlignment="1" applyProtection="1"/>
    <xf numFmtId="4" fontId="22" fillId="0" borderId="46" xfId="0" applyNumberFormat="1" applyFont="1" applyFill="1" applyBorder="1" applyAlignment="1" applyProtection="1"/>
    <xf numFmtId="4" fontId="22" fillId="26" borderId="45" xfId="0" applyNumberFormat="1" applyFont="1" applyFill="1" applyBorder="1" applyAlignment="1" applyProtection="1"/>
    <xf numFmtId="4" fontId="22" fillId="22" borderId="45" xfId="0" applyNumberFormat="1" applyFont="1" applyFill="1" applyBorder="1" applyAlignment="1" applyProtection="1"/>
    <xf numFmtId="4" fontId="24" fillId="0" borderId="47" xfId="0" applyNumberFormat="1" applyFont="1" applyFill="1" applyBorder="1" applyAlignment="1" applyProtection="1"/>
    <xf numFmtId="4" fontId="24" fillId="0" borderId="48" xfId="0" applyNumberFormat="1" applyFont="1" applyFill="1" applyBorder="1" applyAlignment="1" applyProtection="1"/>
    <xf numFmtId="4" fontId="24" fillId="0" borderId="49" xfId="0" applyNumberFormat="1" applyFont="1" applyFill="1" applyBorder="1" applyAlignment="1" applyProtection="1"/>
    <xf numFmtId="4" fontId="24" fillId="24" borderId="50" xfId="0" applyNumberFormat="1" applyFont="1" applyFill="1" applyBorder="1" applyAlignment="1" applyProtection="1"/>
    <xf numFmtId="4" fontId="24" fillId="0" borderId="51" xfId="0" applyNumberFormat="1" applyFont="1" applyFill="1" applyBorder="1" applyAlignment="1" applyProtection="1">
      <alignment horizontal="center" vertical="center" wrapText="1"/>
    </xf>
    <xf numFmtId="4" fontId="24" fillId="0" borderId="52" xfId="0" applyNumberFormat="1" applyFont="1" applyFill="1" applyBorder="1" applyAlignment="1" applyProtection="1">
      <alignment horizontal="center" vertical="center" wrapText="1"/>
    </xf>
    <xf numFmtId="4" fontId="24" fillId="0" borderId="53" xfId="0" applyNumberFormat="1" applyFont="1" applyFill="1" applyBorder="1" applyAlignment="1" applyProtection="1">
      <alignment horizontal="center" vertical="center" wrapText="1"/>
    </xf>
    <xf numFmtId="4" fontId="24" fillId="22" borderId="0" xfId="0" applyNumberFormat="1" applyFont="1" applyFill="1" applyBorder="1" applyAlignment="1" applyProtection="1"/>
    <xf numFmtId="4" fontId="22" fillId="26" borderId="0" xfId="0" applyNumberFormat="1" applyFont="1" applyFill="1" applyBorder="1" applyAlignment="1" applyProtection="1"/>
    <xf numFmtId="4" fontId="22" fillId="22" borderId="0" xfId="0" applyNumberFormat="1" applyFont="1" applyFill="1" applyBorder="1" applyAlignment="1" applyProtection="1"/>
    <xf numFmtId="4" fontId="24" fillId="0" borderId="54" xfId="0" applyNumberFormat="1" applyFont="1" applyFill="1" applyBorder="1" applyAlignment="1" applyProtection="1"/>
    <xf numFmtId="4" fontId="24" fillId="21" borderId="54" xfId="0" applyNumberFormat="1" applyFont="1" applyFill="1" applyBorder="1" applyAlignment="1" applyProtection="1"/>
    <xf numFmtId="4" fontId="22" fillId="0" borderId="55" xfId="0" applyNumberFormat="1" applyFont="1" applyFill="1" applyBorder="1" applyAlignment="1" applyProtection="1"/>
    <xf numFmtId="4" fontId="22" fillId="0" borderId="54" xfId="0" applyNumberFormat="1" applyFont="1" applyFill="1" applyBorder="1" applyAlignment="1" applyProtection="1"/>
    <xf numFmtId="4" fontId="22" fillId="26" borderId="54" xfId="0" applyNumberFormat="1" applyFont="1" applyFill="1" applyBorder="1" applyAlignment="1" applyProtection="1"/>
    <xf numFmtId="4" fontId="24" fillId="22" borderId="54" xfId="0" applyNumberFormat="1" applyFont="1" applyFill="1" applyBorder="1" applyAlignment="1" applyProtection="1"/>
    <xf numFmtId="4" fontId="24" fillId="0" borderId="44" xfId="0" applyNumberFormat="1" applyFont="1" applyFill="1" applyBorder="1" applyAlignment="1" applyProtection="1">
      <alignment horizontal="center" vertical="center" wrapText="1"/>
    </xf>
    <xf numFmtId="4" fontId="24" fillId="0" borderId="58" xfId="0" applyNumberFormat="1" applyFont="1" applyFill="1" applyBorder="1" applyAlignment="1" applyProtection="1"/>
    <xf numFmtId="4" fontId="24" fillId="0" borderId="59" xfId="0" applyNumberFormat="1" applyFont="1" applyFill="1" applyBorder="1" applyAlignment="1" applyProtection="1"/>
    <xf numFmtId="4" fontId="24" fillId="0" borderId="60" xfId="0" applyNumberFormat="1" applyFont="1" applyFill="1" applyBorder="1" applyAlignment="1" applyProtection="1"/>
    <xf numFmtId="4" fontId="24" fillId="21" borderId="55" xfId="0" applyNumberFormat="1" applyFont="1" applyFill="1" applyBorder="1" applyAlignment="1" applyProtection="1"/>
    <xf numFmtId="4" fontId="22" fillId="26" borderId="55" xfId="0" applyNumberFormat="1" applyFont="1" applyFill="1" applyBorder="1" applyAlignment="1" applyProtection="1"/>
    <xf numFmtId="4" fontId="24" fillId="22" borderId="55" xfId="0" applyNumberFormat="1" applyFont="1" applyFill="1" applyBorder="1" applyAlignment="1" applyProtection="1"/>
    <xf numFmtId="4" fontId="24" fillId="0" borderId="55" xfId="0" applyNumberFormat="1" applyFont="1" applyFill="1" applyBorder="1" applyAlignment="1" applyProtection="1"/>
    <xf numFmtId="4" fontId="22" fillId="22" borderId="55" xfId="0" applyNumberFormat="1" applyFont="1" applyFill="1" applyBorder="1" applyAlignment="1" applyProtection="1"/>
    <xf numFmtId="4" fontId="24" fillId="0" borderId="61" xfId="0" applyNumberFormat="1" applyFont="1" applyFill="1" applyBorder="1" applyAlignment="1" applyProtection="1"/>
    <xf numFmtId="4" fontId="24" fillId="0" borderId="62" xfId="0" applyNumberFormat="1" applyFont="1" applyFill="1" applyBorder="1" applyAlignment="1" applyProtection="1"/>
    <xf numFmtId="0" fontId="23" fillId="22" borderId="44" xfId="0" applyNumberFormat="1" applyFont="1" applyFill="1" applyBorder="1" applyAlignment="1" applyProtection="1">
      <alignment horizontal="center" vertical="center" wrapText="1"/>
    </xf>
    <xf numFmtId="4" fontId="24" fillId="0" borderId="63" xfId="0" applyNumberFormat="1" applyFont="1" applyFill="1" applyBorder="1" applyAlignment="1" applyProtection="1"/>
    <xf numFmtId="4" fontId="24" fillId="0" borderId="12" xfId="0" applyNumberFormat="1" applyFont="1" applyFill="1" applyBorder="1" applyAlignment="1" applyProtection="1"/>
    <xf numFmtId="4" fontId="53" fillId="21" borderId="22" xfId="0" applyNumberFormat="1" applyFont="1" applyFill="1" applyBorder="1" applyAlignment="1" applyProtection="1"/>
    <xf numFmtId="4" fontId="55" fillId="26" borderId="22" xfId="0" applyNumberFormat="1" applyFont="1" applyFill="1" applyBorder="1" applyAlignment="1" applyProtection="1"/>
    <xf numFmtId="4" fontId="53" fillId="22" borderId="22" xfId="0" applyNumberFormat="1" applyFont="1" applyFill="1" applyBorder="1" applyAlignment="1" applyProtection="1"/>
    <xf numFmtId="4" fontId="55" fillId="22" borderId="22" xfId="0" applyNumberFormat="1" applyFont="1" applyFill="1" applyBorder="1" applyAlignment="1" applyProtection="1"/>
    <xf numFmtId="4" fontId="24" fillId="0" borderId="64" xfId="0" applyNumberFormat="1" applyFont="1" applyFill="1" applyBorder="1" applyAlignment="1" applyProtection="1"/>
    <xf numFmtId="4" fontId="53" fillId="0" borderId="21" xfId="0" applyNumberFormat="1" applyFont="1" applyFill="1" applyBorder="1" applyAlignment="1" applyProtection="1"/>
    <xf numFmtId="4" fontId="53" fillId="21" borderId="21" xfId="0" applyNumberFormat="1" applyFont="1" applyFill="1" applyBorder="1" applyAlignment="1" applyProtection="1"/>
    <xf numFmtId="4" fontId="55" fillId="0" borderId="21" xfId="0" applyNumberFormat="1" applyFont="1" applyFill="1" applyBorder="1" applyAlignment="1" applyProtection="1"/>
    <xf numFmtId="4" fontId="55" fillId="26" borderId="21" xfId="0" applyNumberFormat="1" applyFont="1" applyFill="1" applyBorder="1" applyAlignment="1" applyProtection="1"/>
    <xf numFmtId="4" fontId="53" fillId="22" borderId="21" xfId="0" applyNumberFormat="1" applyFont="1" applyFill="1" applyBorder="1" applyAlignment="1" applyProtection="1"/>
    <xf numFmtId="4" fontId="22" fillId="22" borderId="54" xfId="0" applyNumberFormat="1" applyFont="1" applyFill="1" applyBorder="1" applyAlignment="1" applyProtection="1"/>
    <xf numFmtId="4" fontId="24" fillId="0" borderId="65" xfId="0" applyNumberFormat="1" applyFont="1" applyFill="1" applyBorder="1" applyAlignment="1" applyProtection="1"/>
    <xf numFmtId="4" fontId="24" fillId="24" borderId="66" xfId="0" applyNumberFormat="1" applyFont="1" applyFill="1" applyBorder="1" applyAlignment="1" applyProtection="1"/>
    <xf numFmtId="4" fontId="24" fillId="24" borderId="42" xfId="0" applyNumberFormat="1" applyFont="1" applyFill="1" applyBorder="1" applyAlignment="1" applyProtection="1"/>
    <xf numFmtId="4" fontId="53" fillId="24" borderId="42" xfId="0" applyNumberFormat="1" applyFont="1" applyFill="1" applyBorder="1" applyAlignment="1" applyProtection="1"/>
    <xf numFmtId="4" fontId="24" fillId="24" borderId="34" xfId="0" applyNumberFormat="1" applyFont="1" applyFill="1" applyBorder="1" applyAlignment="1" applyProtection="1"/>
    <xf numFmtId="4" fontId="53" fillId="24" borderId="67" xfId="0" applyNumberFormat="1" applyFont="1" applyFill="1" applyBorder="1" applyAlignment="1" applyProtection="1"/>
    <xf numFmtId="4" fontId="24" fillId="24" borderId="68" xfId="0" applyNumberFormat="1" applyFont="1" applyFill="1" applyBorder="1" applyAlignment="1" applyProtection="1"/>
    <xf numFmtId="4" fontId="24" fillId="24" borderId="69" xfId="0" applyNumberFormat="1" applyFont="1" applyFill="1" applyBorder="1" applyAlignment="1" applyProtection="1"/>
    <xf numFmtId="4" fontId="24" fillId="0" borderId="70" xfId="0" applyNumberFormat="1" applyFont="1" applyFill="1" applyBorder="1" applyAlignment="1" applyProtection="1"/>
    <xf numFmtId="4" fontId="24" fillId="0" borderId="44" xfId="0" applyNumberFormat="1" applyFont="1" applyFill="1" applyBorder="1" applyAlignment="1" applyProtection="1"/>
    <xf numFmtId="4" fontId="24" fillId="24" borderId="71" xfId="0" applyNumberFormat="1" applyFont="1" applyFill="1" applyBorder="1" applyAlignment="1" applyProtection="1"/>
    <xf numFmtId="4" fontId="53" fillId="24" borderId="71" xfId="0" applyNumberFormat="1" applyFont="1" applyFill="1" applyBorder="1" applyAlignment="1" applyProtection="1"/>
    <xf numFmtId="4" fontId="53" fillId="0" borderId="59" xfId="0" applyNumberFormat="1" applyFont="1" applyFill="1" applyBorder="1" applyAlignment="1" applyProtection="1"/>
    <xf numFmtId="4" fontId="24" fillId="24" borderId="72" xfId="0" applyNumberFormat="1" applyFont="1" applyFill="1" applyBorder="1" applyAlignment="1" applyProtection="1"/>
    <xf numFmtId="4" fontId="24" fillId="0" borderId="73" xfId="0" applyNumberFormat="1" applyFont="1" applyFill="1" applyBorder="1" applyAlignment="1" applyProtection="1"/>
    <xf numFmtId="49" fontId="34" fillId="0" borderId="74" xfId="45" applyNumberFormat="1" applyFont="1" applyFill="1" applyBorder="1" applyAlignment="1" applyProtection="1">
      <alignment horizontal="center" vertical="center" wrapText="1"/>
      <protection hidden="1"/>
    </xf>
    <xf numFmtId="49" fontId="34" fillId="0" borderId="75" xfId="0" applyNumberFormat="1" applyFont="1" applyFill="1" applyBorder="1" applyAlignment="1" applyProtection="1">
      <alignment horizontal="left" vertical="center" wrapText="1"/>
      <protection hidden="1"/>
    </xf>
    <xf numFmtId="4" fontId="53" fillId="0" borderId="48" xfId="0" applyNumberFormat="1" applyFont="1" applyFill="1" applyBorder="1" applyAlignment="1" applyProtection="1"/>
    <xf numFmtId="4" fontId="24" fillId="0" borderId="76" xfId="0" applyNumberFormat="1" applyFont="1" applyFill="1" applyBorder="1" applyAlignment="1" applyProtection="1"/>
    <xf numFmtId="4" fontId="55" fillId="22" borderId="21" xfId="0" applyNumberFormat="1" applyFont="1" applyFill="1" applyBorder="1" applyAlignment="1" applyProtection="1"/>
    <xf numFmtId="4" fontId="24" fillId="24" borderId="21" xfId="0" applyNumberFormat="1" applyFont="1" applyFill="1" applyBorder="1" applyAlignment="1" applyProtection="1"/>
    <xf numFmtId="4" fontId="53" fillId="24" borderId="77" xfId="0" applyNumberFormat="1" applyFont="1" applyFill="1" applyBorder="1" applyAlignment="1" applyProtection="1"/>
    <xf numFmtId="4" fontId="24" fillId="0" borderId="78" xfId="0" applyNumberFormat="1" applyFont="1" applyFill="1" applyBorder="1" applyAlignment="1" applyProtection="1"/>
    <xf numFmtId="4" fontId="24" fillId="22" borderId="24" xfId="0" applyNumberFormat="1" applyFont="1" applyFill="1" applyBorder="1" applyAlignment="1" applyProtection="1"/>
    <xf numFmtId="4" fontId="24" fillId="0" borderId="24" xfId="0" applyNumberFormat="1" applyFont="1" applyFill="1" applyBorder="1" applyAlignment="1" applyProtection="1"/>
    <xf numFmtId="4" fontId="24" fillId="21" borderId="24" xfId="0" applyNumberFormat="1" applyFont="1" applyFill="1" applyBorder="1" applyAlignment="1" applyProtection="1"/>
    <xf numFmtId="4" fontId="22" fillId="0" borderId="24" xfId="0" applyNumberFormat="1" applyFont="1" applyFill="1" applyBorder="1" applyAlignment="1" applyProtection="1"/>
    <xf numFmtId="4" fontId="22" fillId="26" borderId="24" xfId="0" applyNumberFormat="1" applyFont="1" applyFill="1" applyBorder="1" applyAlignment="1" applyProtection="1"/>
    <xf numFmtId="4" fontId="22" fillId="22" borderId="24" xfId="0" applyNumberFormat="1" applyFont="1" applyFill="1" applyBorder="1" applyAlignment="1" applyProtection="1"/>
    <xf numFmtId="4" fontId="24" fillId="0" borderId="79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4" fontId="22" fillId="0" borderId="0" xfId="0" applyNumberFormat="1" applyFont="1" applyBorder="1" applyAlignment="1">
      <alignment vertical="center"/>
    </xf>
    <xf numFmtId="2" fontId="25" fillId="0" borderId="0" xfId="0" quotePrefix="1" applyNumberFormat="1" applyFont="1" applyBorder="1" applyAlignment="1">
      <alignment horizontal="left" vertical="center"/>
    </xf>
    <xf numFmtId="2" fontId="25" fillId="0" borderId="0" xfId="0" applyNumberFormat="1" applyFont="1" applyBorder="1" applyAlignment="1">
      <alignment vertical="center"/>
    </xf>
    <xf numFmtId="2" fontId="22" fillId="0" borderId="0" xfId="0" applyNumberFormat="1" applyFont="1" applyFill="1" applyBorder="1" applyAlignment="1" applyProtection="1"/>
    <xf numFmtId="4" fontId="55" fillId="0" borderId="21" xfId="0" applyNumberFormat="1" applyFont="1" applyBorder="1" applyAlignment="1">
      <alignment horizontal="right" vertical="center" wrapText="1"/>
    </xf>
    <xf numFmtId="4" fontId="55" fillId="0" borderId="22" xfId="0" applyNumberFormat="1" applyFont="1" applyBorder="1" applyAlignment="1">
      <alignment horizontal="right"/>
    </xf>
    <xf numFmtId="4" fontId="53" fillId="0" borderId="42" xfId="0" applyNumberFormat="1" applyFont="1" applyBorder="1" applyAlignment="1">
      <alignment horizontal="right"/>
    </xf>
    <xf numFmtId="4" fontId="55" fillId="0" borderId="42" xfId="0" applyNumberFormat="1" applyFont="1" applyFill="1" applyBorder="1" applyAlignment="1" applyProtection="1"/>
    <xf numFmtId="4" fontId="53" fillId="0" borderId="29" xfId="0" applyNumberFormat="1" applyFont="1" applyBorder="1"/>
    <xf numFmtId="4" fontId="19" fillId="0" borderId="29" xfId="0" applyNumberFormat="1" applyFont="1" applyBorder="1"/>
    <xf numFmtId="4" fontId="53" fillId="21" borderId="45" xfId="0" applyNumberFormat="1" applyFont="1" applyFill="1" applyBorder="1" applyAlignment="1" applyProtection="1"/>
    <xf numFmtId="4" fontId="22" fillId="21" borderId="45" xfId="0" applyNumberFormat="1" applyFont="1" applyFill="1" applyBorder="1" applyAlignment="1" applyProtection="1"/>
    <xf numFmtId="4" fontId="55" fillId="21" borderId="21" xfId="0" applyNumberFormat="1" applyFont="1" applyFill="1" applyBorder="1" applyAlignment="1" applyProtection="1"/>
    <xf numFmtId="4" fontId="55" fillId="21" borderId="22" xfId="0" applyNumberFormat="1" applyFont="1" applyFill="1" applyBorder="1" applyAlignment="1" applyProtection="1"/>
    <xf numFmtId="4" fontId="22" fillId="21" borderId="22" xfId="0" applyNumberFormat="1" applyFont="1" applyFill="1" applyBorder="1" applyAlignment="1" applyProtection="1"/>
    <xf numFmtId="4" fontId="22" fillId="21" borderId="21" xfId="0" applyNumberFormat="1" applyFont="1" applyFill="1" applyBorder="1" applyAlignment="1" applyProtection="1"/>
    <xf numFmtId="4" fontId="22" fillId="21" borderId="55" xfId="0" applyNumberFormat="1" applyFont="1" applyFill="1" applyBorder="1" applyAlignment="1" applyProtection="1"/>
    <xf numFmtId="4" fontId="22" fillId="21" borderId="54" xfId="0" applyNumberFormat="1" applyFont="1" applyFill="1" applyBorder="1" applyAlignment="1" applyProtection="1"/>
    <xf numFmtId="4" fontId="22" fillId="21" borderId="46" xfId="0" applyNumberFormat="1" applyFont="1" applyFill="1" applyBorder="1" applyAlignment="1" applyProtection="1"/>
    <xf numFmtId="49" fontId="54" fillId="21" borderId="0" xfId="45" applyNumberFormat="1" applyFont="1" applyFill="1" applyBorder="1" applyAlignment="1" applyProtection="1">
      <alignment horizontal="center" vertical="center" wrapText="1"/>
      <protection hidden="1"/>
    </xf>
    <xf numFmtId="49" fontId="54" fillId="21" borderId="0" xfId="0" applyNumberFormat="1" applyFont="1" applyFill="1" applyBorder="1" applyAlignment="1" applyProtection="1">
      <alignment horizontal="left" vertical="center" wrapText="1"/>
      <protection hidden="1"/>
    </xf>
    <xf numFmtId="4" fontId="18" fillId="21" borderId="21" xfId="0" applyNumberFormat="1" applyFont="1" applyFill="1" applyBorder="1" applyAlignment="1" applyProtection="1"/>
    <xf numFmtId="4" fontId="19" fillId="22" borderId="21" xfId="0" applyNumberFormat="1" applyFont="1" applyFill="1" applyBorder="1" applyAlignment="1" applyProtection="1"/>
    <xf numFmtId="4" fontId="53" fillId="0" borderId="45" xfId="0" applyNumberFormat="1" applyFont="1" applyFill="1" applyBorder="1" applyAlignment="1" applyProtection="1"/>
    <xf numFmtId="4" fontId="24" fillId="21" borderId="80" xfId="0" applyNumberFormat="1" applyFont="1" applyFill="1" applyBorder="1" applyAlignment="1" applyProtection="1"/>
    <xf numFmtId="4" fontId="24" fillId="0" borderId="61" xfId="0" applyNumberFormat="1" applyFont="1" applyFill="1" applyBorder="1" applyAlignment="1" applyProtection="1">
      <alignment horizontal="center" vertical="center" wrapText="1"/>
    </xf>
    <xf numFmtId="4" fontId="24" fillId="24" borderId="81" xfId="0" applyNumberFormat="1" applyFont="1" applyFill="1" applyBorder="1" applyAlignment="1" applyProtection="1"/>
    <xf numFmtId="4" fontId="24" fillId="0" borderId="80" xfId="0" applyNumberFormat="1" applyFont="1" applyFill="1" applyBorder="1" applyAlignment="1" applyProtection="1"/>
    <xf numFmtId="4" fontId="19" fillId="21" borderId="22" xfId="0" applyNumberFormat="1" applyFont="1" applyFill="1" applyBorder="1" applyAlignment="1" applyProtection="1"/>
    <xf numFmtId="0" fontId="52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50" fillId="0" borderId="0" xfId="0" quotePrefix="1" applyNumberFormat="1" applyFont="1" applyFill="1" applyBorder="1" applyAlignment="1" applyProtection="1">
      <alignment horizontal="center" vertical="center" wrapText="1"/>
    </xf>
    <xf numFmtId="0" fontId="49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8" fillId="0" borderId="33" xfId="0" applyNumberFormat="1" applyFont="1" applyFill="1" applyBorder="1" applyAlignment="1" applyProtection="1">
      <alignment horizontal="left" wrapText="1"/>
    </xf>
    <xf numFmtId="0" fontId="29" fillId="0" borderId="15" xfId="0" applyNumberFormat="1" applyFont="1" applyFill="1" applyBorder="1" applyAlignment="1" applyProtection="1">
      <alignment wrapText="1"/>
    </xf>
    <xf numFmtId="0" fontId="28" fillId="23" borderId="33" xfId="0" quotePrefix="1" applyNumberFormat="1" applyFont="1" applyFill="1" applyBorder="1" applyAlignment="1" applyProtection="1">
      <alignment horizontal="left" wrapText="1"/>
    </xf>
    <xf numFmtId="0" fontId="29" fillId="23" borderId="15" xfId="0" applyNumberFormat="1" applyFont="1" applyFill="1" applyBorder="1" applyAlignment="1" applyProtection="1">
      <alignment wrapText="1"/>
    </xf>
    <xf numFmtId="0" fontId="28" fillId="0" borderId="33" xfId="0" quotePrefix="1" applyNumberFormat="1" applyFont="1" applyFill="1" applyBorder="1" applyAlignment="1" applyProtection="1">
      <alignment horizontal="left" wrapText="1"/>
    </xf>
    <xf numFmtId="0" fontId="26" fillId="23" borderId="33" xfId="0" applyNumberFormat="1" applyFont="1" applyFill="1" applyBorder="1" applyAlignment="1" applyProtection="1">
      <alignment horizontal="left" wrapText="1"/>
    </xf>
    <xf numFmtId="0" fontId="26" fillId="23" borderId="15" xfId="0" applyNumberFormat="1" applyFont="1" applyFill="1" applyBorder="1" applyAlignment="1" applyProtection="1">
      <alignment horizontal="left" wrapText="1"/>
    </xf>
    <xf numFmtId="0" fontId="26" fillId="23" borderId="38" xfId="0" applyNumberFormat="1" applyFont="1" applyFill="1" applyBorder="1" applyAlignment="1" applyProtection="1">
      <alignment horizontal="left" wrapText="1"/>
    </xf>
    <xf numFmtId="0" fontId="50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28" fillId="23" borderId="33" xfId="0" applyNumberFormat="1" applyFont="1" applyFill="1" applyBorder="1" applyAlignment="1" applyProtection="1">
      <alignment horizontal="left" wrapText="1"/>
    </xf>
    <xf numFmtId="0" fontId="18" fillId="23" borderId="15" xfId="0" applyNumberFormat="1" applyFont="1" applyFill="1" applyBorder="1" applyAlignment="1" applyProtection="1"/>
    <xf numFmtId="0" fontId="18" fillId="0" borderId="15" xfId="0" applyNumberFormat="1" applyFont="1" applyFill="1" applyBorder="1" applyAlignment="1" applyProtection="1"/>
    <xf numFmtId="0" fontId="28" fillId="0" borderId="33" xfId="0" quotePrefix="1" applyFont="1" applyFill="1" applyBorder="1" applyAlignment="1">
      <alignment horizontal="left"/>
    </xf>
    <xf numFmtId="0" fontId="18" fillId="0" borderId="15" xfId="0" applyNumberFormat="1" applyFont="1" applyFill="1" applyBorder="1" applyAlignment="1" applyProtection="1">
      <alignment wrapText="1"/>
    </xf>
    <xf numFmtId="0" fontId="28" fillId="0" borderId="33" xfId="0" quotePrefix="1" applyFont="1" applyBorder="1" applyAlignment="1">
      <alignment horizontal="left"/>
    </xf>
    <xf numFmtId="0" fontId="26" fillId="21" borderId="33" xfId="0" applyNumberFormat="1" applyFont="1" applyFill="1" applyBorder="1" applyAlignment="1" applyProtection="1">
      <alignment horizontal="left" wrapText="1"/>
    </xf>
    <xf numFmtId="0" fontId="26" fillId="21" borderId="15" xfId="0" applyNumberFormat="1" applyFont="1" applyFill="1" applyBorder="1" applyAlignment="1" applyProtection="1">
      <alignment horizontal="left" wrapText="1"/>
    </xf>
    <xf numFmtId="0" fontId="26" fillId="21" borderId="38" xfId="0" applyNumberFormat="1" applyFont="1" applyFill="1" applyBorder="1" applyAlignment="1" applyProtection="1">
      <alignment horizontal="left" wrapText="1"/>
    </xf>
    <xf numFmtId="0" fontId="33" fillId="0" borderId="0" xfId="42" applyFont="1" applyAlignment="1">
      <alignment horizontal="left" wrapText="1" indent="1"/>
    </xf>
    <xf numFmtId="0" fontId="33" fillId="0" borderId="0" xfId="42" applyFont="1" applyAlignment="1">
      <alignment horizontal="left" indent="1"/>
    </xf>
    <xf numFmtId="0" fontId="50" fillId="0" borderId="35" xfId="0" applyNumberFormat="1" applyFont="1" applyFill="1" applyBorder="1" applyAlignment="1" applyProtection="1">
      <alignment horizontal="left" vertical="center"/>
    </xf>
    <xf numFmtId="0" fontId="50" fillId="0" borderId="0" xfId="0" applyNumberFormat="1" applyFont="1" applyFill="1" applyBorder="1" applyAlignment="1" applyProtection="1">
      <alignment horizontal="left" vertical="center"/>
    </xf>
    <xf numFmtId="0" fontId="23" fillId="22" borderId="51" xfId="0" applyNumberFormat="1" applyFont="1" applyFill="1" applyBorder="1" applyAlignment="1" applyProtection="1">
      <alignment horizontal="center" vertical="center" wrapText="1"/>
    </xf>
    <xf numFmtId="0" fontId="23" fillId="22" borderId="56" xfId="0" applyNumberFormat="1" applyFont="1" applyFill="1" applyBorder="1" applyAlignment="1" applyProtection="1">
      <alignment horizontal="center" vertical="center" wrapText="1"/>
    </xf>
    <xf numFmtId="0" fontId="23" fillId="22" borderId="57" xfId="0" applyNumberFormat="1" applyFont="1" applyFill="1" applyBorder="1" applyAlignment="1" applyProtection="1">
      <alignment horizontal="center" vertical="center" wrapText="1"/>
    </xf>
    <xf numFmtId="0" fontId="24" fillId="0" borderId="35" xfId="0" quotePrefix="1" applyNumberFormat="1" applyFont="1" applyFill="1" applyBorder="1" applyAlignment="1" applyProtection="1">
      <alignment horizontal="left" wrapText="1"/>
    </xf>
    <xf numFmtId="0" fontId="22" fillId="0" borderId="35" xfId="0" applyNumberFormat="1" applyFont="1" applyFill="1" applyBorder="1" applyAlignment="1" applyProtection="1">
      <alignment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3" fontId="19" fillId="0" borderId="30" xfId="0" applyNumberFormat="1" applyFont="1" applyBorder="1" applyAlignment="1">
      <alignment horizontal="center"/>
    </xf>
    <xf numFmtId="3" fontId="19" fillId="0" borderId="31" xfId="0" applyNumberFormat="1" applyFont="1" applyBorder="1" applyAlignment="1">
      <alignment horizontal="center"/>
    </xf>
    <xf numFmtId="3" fontId="19" fillId="0" borderId="32" xfId="0" applyNumberFormat="1" applyFont="1" applyBorder="1" applyAlignment="1">
      <alignment horizontal="center"/>
    </xf>
    <xf numFmtId="4" fontId="19" fillId="0" borderId="30" xfId="0" applyNumberFormat="1" applyFont="1" applyBorder="1" applyAlignment="1">
      <alignment horizontal="center"/>
    </xf>
    <xf numFmtId="4" fontId="19" fillId="0" borderId="31" xfId="0" applyNumberFormat="1" applyFont="1" applyBorder="1" applyAlignment="1">
      <alignment horizontal="center"/>
    </xf>
    <xf numFmtId="4" fontId="19" fillId="0" borderId="32" xfId="0" applyNumberFormat="1" applyFont="1" applyBorder="1" applyAlignment="1">
      <alignment horizont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43"/>
    <cellStyle name="Normal_Podaci" xfId="45"/>
    <cellStyle name="Normalno" xfId="0" builtinId="0"/>
    <cellStyle name="Normalno 2" xfId="42"/>
    <cellStyle name="Note" xfId="37"/>
    <cellStyle name="Obično_List4" xfId="44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2074" name="Line 1">
          <a:extLst>
            <a:ext uri="{FF2B5EF4-FFF2-40B4-BE49-F238E27FC236}">
              <a16:creationId xmlns:a16="http://schemas.microsoft.com/office/drawing/2014/main" id="{00000000-0008-0000-0300-00001A080000}"/>
            </a:ext>
          </a:extLst>
        </xdr:cNvPr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2075" name="Line 2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4"/>
  <sheetViews>
    <sheetView tabSelected="1" view="pageBreakPreview" zoomScaleNormal="100" zoomScaleSheetLayoutView="100" workbookViewId="0">
      <selection activeCell="G18" sqref="G18"/>
    </sheetView>
  </sheetViews>
  <sheetFormatPr defaultColWidth="11.453125" defaultRowHeight="12.5" x14ac:dyDescent="0.25"/>
  <cols>
    <col min="1" max="2" width="4.26953125" style="50" customWidth="1"/>
    <col min="3" max="3" width="5.54296875" style="50" customWidth="1"/>
    <col min="4" max="4" width="5.26953125" style="44" customWidth="1"/>
    <col min="5" max="5" width="44.7265625" style="50" customWidth="1"/>
    <col min="6" max="6" width="15.81640625" style="50" bestFit="1" customWidth="1"/>
    <col min="7" max="7" width="17.26953125" style="50" customWidth="1"/>
    <col min="8" max="8" width="16.7265625" style="50" customWidth="1"/>
    <col min="9" max="9" width="11.453125" style="50"/>
    <col min="10" max="10" width="16.26953125" style="50" bestFit="1" customWidth="1"/>
    <col min="11" max="11" width="21.7265625" style="50" bestFit="1" customWidth="1"/>
    <col min="12" max="256" width="11.453125" style="50"/>
    <col min="257" max="258" width="4.26953125" style="50" customWidth="1"/>
    <col min="259" max="259" width="5.54296875" style="50" customWidth="1"/>
    <col min="260" max="260" width="5.26953125" style="50" customWidth="1"/>
    <col min="261" max="261" width="44.7265625" style="50" customWidth="1"/>
    <col min="262" max="262" width="15.81640625" style="50" bestFit="1" customWidth="1"/>
    <col min="263" max="263" width="17.26953125" style="50" customWidth="1"/>
    <col min="264" max="264" width="16.7265625" style="50" customWidth="1"/>
    <col min="265" max="265" width="11.453125" style="50"/>
    <col min="266" max="266" width="16.26953125" style="50" bestFit="1" customWidth="1"/>
    <col min="267" max="267" width="21.7265625" style="50" bestFit="1" customWidth="1"/>
    <col min="268" max="512" width="11.453125" style="50"/>
    <col min="513" max="514" width="4.26953125" style="50" customWidth="1"/>
    <col min="515" max="515" width="5.54296875" style="50" customWidth="1"/>
    <col min="516" max="516" width="5.26953125" style="50" customWidth="1"/>
    <col min="517" max="517" width="44.7265625" style="50" customWidth="1"/>
    <col min="518" max="518" width="15.81640625" style="50" bestFit="1" customWidth="1"/>
    <col min="519" max="519" width="17.26953125" style="50" customWidth="1"/>
    <col min="520" max="520" width="16.7265625" style="50" customWidth="1"/>
    <col min="521" max="521" width="11.453125" style="50"/>
    <col min="522" max="522" width="16.26953125" style="50" bestFit="1" customWidth="1"/>
    <col min="523" max="523" width="21.7265625" style="50" bestFit="1" customWidth="1"/>
    <col min="524" max="768" width="11.453125" style="50"/>
    <col min="769" max="770" width="4.26953125" style="50" customWidth="1"/>
    <col min="771" max="771" width="5.54296875" style="50" customWidth="1"/>
    <col min="772" max="772" width="5.26953125" style="50" customWidth="1"/>
    <col min="773" max="773" width="44.7265625" style="50" customWidth="1"/>
    <col min="774" max="774" width="15.81640625" style="50" bestFit="1" customWidth="1"/>
    <col min="775" max="775" width="17.26953125" style="50" customWidth="1"/>
    <col min="776" max="776" width="16.7265625" style="50" customWidth="1"/>
    <col min="777" max="777" width="11.453125" style="50"/>
    <col min="778" max="778" width="16.26953125" style="50" bestFit="1" customWidth="1"/>
    <col min="779" max="779" width="21.7265625" style="50" bestFit="1" customWidth="1"/>
    <col min="780" max="1024" width="11.453125" style="50"/>
    <col min="1025" max="1026" width="4.26953125" style="50" customWidth="1"/>
    <col min="1027" max="1027" width="5.54296875" style="50" customWidth="1"/>
    <col min="1028" max="1028" width="5.26953125" style="50" customWidth="1"/>
    <col min="1029" max="1029" width="44.7265625" style="50" customWidth="1"/>
    <col min="1030" max="1030" width="15.81640625" style="50" bestFit="1" customWidth="1"/>
    <col min="1031" max="1031" width="17.26953125" style="50" customWidth="1"/>
    <col min="1032" max="1032" width="16.7265625" style="50" customWidth="1"/>
    <col min="1033" max="1033" width="11.453125" style="50"/>
    <col min="1034" max="1034" width="16.26953125" style="50" bestFit="1" customWidth="1"/>
    <col min="1035" max="1035" width="21.7265625" style="50" bestFit="1" customWidth="1"/>
    <col min="1036" max="1280" width="11.453125" style="50"/>
    <col min="1281" max="1282" width="4.26953125" style="50" customWidth="1"/>
    <col min="1283" max="1283" width="5.54296875" style="50" customWidth="1"/>
    <col min="1284" max="1284" width="5.26953125" style="50" customWidth="1"/>
    <col min="1285" max="1285" width="44.7265625" style="50" customWidth="1"/>
    <col min="1286" max="1286" width="15.81640625" style="50" bestFit="1" customWidth="1"/>
    <col min="1287" max="1287" width="17.26953125" style="50" customWidth="1"/>
    <col min="1288" max="1288" width="16.7265625" style="50" customWidth="1"/>
    <col min="1289" max="1289" width="11.453125" style="50"/>
    <col min="1290" max="1290" width="16.26953125" style="50" bestFit="1" customWidth="1"/>
    <col min="1291" max="1291" width="21.7265625" style="50" bestFit="1" customWidth="1"/>
    <col min="1292" max="1536" width="11.453125" style="50"/>
    <col min="1537" max="1538" width="4.26953125" style="50" customWidth="1"/>
    <col min="1539" max="1539" width="5.54296875" style="50" customWidth="1"/>
    <col min="1540" max="1540" width="5.26953125" style="50" customWidth="1"/>
    <col min="1541" max="1541" width="44.7265625" style="50" customWidth="1"/>
    <col min="1542" max="1542" width="15.81640625" style="50" bestFit="1" customWidth="1"/>
    <col min="1543" max="1543" width="17.26953125" style="50" customWidth="1"/>
    <col min="1544" max="1544" width="16.7265625" style="50" customWidth="1"/>
    <col min="1545" max="1545" width="11.453125" style="50"/>
    <col min="1546" max="1546" width="16.26953125" style="50" bestFit="1" customWidth="1"/>
    <col min="1547" max="1547" width="21.7265625" style="50" bestFit="1" customWidth="1"/>
    <col min="1548" max="1792" width="11.453125" style="50"/>
    <col min="1793" max="1794" width="4.26953125" style="50" customWidth="1"/>
    <col min="1795" max="1795" width="5.54296875" style="50" customWidth="1"/>
    <col min="1796" max="1796" width="5.26953125" style="50" customWidth="1"/>
    <col min="1797" max="1797" width="44.7265625" style="50" customWidth="1"/>
    <col min="1798" max="1798" width="15.81640625" style="50" bestFit="1" customWidth="1"/>
    <col min="1799" max="1799" width="17.26953125" style="50" customWidth="1"/>
    <col min="1800" max="1800" width="16.7265625" style="50" customWidth="1"/>
    <col min="1801" max="1801" width="11.453125" style="50"/>
    <col min="1802" max="1802" width="16.26953125" style="50" bestFit="1" customWidth="1"/>
    <col min="1803" max="1803" width="21.7265625" style="50" bestFit="1" customWidth="1"/>
    <col min="1804" max="2048" width="11.453125" style="50"/>
    <col min="2049" max="2050" width="4.26953125" style="50" customWidth="1"/>
    <col min="2051" max="2051" width="5.54296875" style="50" customWidth="1"/>
    <col min="2052" max="2052" width="5.26953125" style="50" customWidth="1"/>
    <col min="2053" max="2053" width="44.7265625" style="50" customWidth="1"/>
    <col min="2054" max="2054" width="15.81640625" style="50" bestFit="1" customWidth="1"/>
    <col min="2055" max="2055" width="17.26953125" style="50" customWidth="1"/>
    <col min="2056" max="2056" width="16.7265625" style="50" customWidth="1"/>
    <col min="2057" max="2057" width="11.453125" style="50"/>
    <col min="2058" max="2058" width="16.26953125" style="50" bestFit="1" customWidth="1"/>
    <col min="2059" max="2059" width="21.7265625" style="50" bestFit="1" customWidth="1"/>
    <col min="2060" max="2304" width="11.453125" style="50"/>
    <col min="2305" max="2306" width="4.26953125" style="50" customWidth="1"/>
    <col min="2307" max="2307" width="5.54296875" style="50" customWidth="1"/>
    <col min="2308" max="2308" width="5.26953125" style="50" customWidth="1"/>
    <col min="2309" max="2309" width="44.7265625" style="50" customWidth="1"/>
    <col min="2310" max="2310" width="15.81640625" style="50" bestFit="1" customWidth="1"/>
    <col min="2311" max="2311" width="17.26953125" style="50" customWidth="1"/>
    <col min="2312" max="2312" width="16.7265625" style="50" customWidth="1"/>
    <col min="2313" max="2313" width="11.453125" style="50"/>
    <col min="2314" max="2314" width="16.26953125" style="50" bestFit="1" customWidth="1"/>
    <col min="2315" max="2315" width="21.7265625" style="50" bestFit="1" customWidth="1"/>
    <col min="2316" max="2560" width="11.453125" style="50"/>
    <col min="2561" max="2562" width="4.26953125" style="50" customWidth="1"/>
    <col min="2563" max="2563" width="5.54296875" style="50" customWidth="1"/>
    <col min="2564" max="2564" width="5.26953125" style="50" customWidth="1"/>
    <col min="2565" max="2565" width="44.7265625" style="50" customWidth="1"/>
    <col min="2566" max="2566" width="15.81640625" style="50" bestFit="1" customWidth="1"/>
    <col min="2567" max="2567" width="17.26953125" style="50" customWidth="1"/>
    <col min="2568" max="2568" width="16.7265625" style="50" customWidth="1"/>
    <col min="2569" max="2569" width="11.453125" style="50"/>
    <col min="2570" max="2570" width="16.26953125" style="50" bestFit="1" customWidth="1"/>
    <col min="2571" max="2571" width="21.7265625" style="50" bestFit="1" customWidth="1"/>
    <col min="2572" max="2816" width="11.453125" style="50"/>
    <col min="2817" max="2818" width="4.26953125" style="50" customWidth="1"/>
    <col min="2819" max="2819" width="5.54296875" style="50" customWidth="1"/>
    <col min="2820" max="2820" width="5.26953125" style="50" customWidth="1"/>
    <col min="2821" max="2821" width="44.7265625" style="50" customWidth="1"/>
    <col min="2822" max="2822" width="15.81640625" style="50" bestFit="1" customWidth="1"/>
    <col min="2823" max="2823" width="17.26953125" style="50" customWidth="1"/>
    <col min="2824" max="2824" width="16.7265625" style="50" customWidth="1"/>
    <col min="2825" max="2825" width="11.453125" style="50"/>
    <col min="2826" max="2826" width="16.26953125" style="50" bestFit="1" customWidth="1"/>
    <col min="2827" max="2827" width="21.7265625" style="50" bestFit="1" customWidth="1"/>
    <col min="2828" max="3072" width="11.453125" style="50"/>
    <col min="3073" max="3074" width="4.26953125" style="50" customWidth="1"/>
    <col min="3075" max="3075" width="5.54296875" style="50" customWidth="1"/>
    <col min="3076" max="3076" width="5.26953125" style="50" customWidth="1"/>
    <col min="3077" max="3077" width="44.7265625" style="50" customWidth="1"/>
    <col min="3078" max="3078" width="15.81640625" style="50" bestFit="1" customWidth="1"/>
    <col min="3079" max="3079" width="17.26953125" style="50" customWidth="1"/>
    <col min="3080" max="3080" width="16.7265625" style="50" customWidth="1"/>
    <col min="3081" max="3081" width="11.453125" style="50"/>
    <col min="3082" max="3082" width="16.26953125" style="50" bestFit="1" customWidth="1"/>
    <col min="3083" max="3083" width="21.7265625" style="50" bestFit="1" customWidth="1"/>
    <col min="3084" max="3328" width="11.453125" style="50"/>
    <col min="3329" max="3330" width="4.26953125" style="50" customWidth="1"/>
    <col min="3331" max="3331" width="5.54296875" style="50" customWidth="1"/>
    <col min="3332" max="3332" width="5.26953125" style="50" customWidth="1"/>
    <col min="3333" max="3333" width="44.7265625" style="50" customWidth="1"/>
    <col min="3334" max="3334" width="15.81640625" style="50" bestFit="1" customWidth="1"/>
    <col min="3335" max="3335" width="17.26953125" style="50" customWidth="1"/>
    <col min="3336" max="3336" width="16.7265625" style="50" customWidth="1"/>
    <col min="3337" max="3337" width="11.453125" style="50"/>
    <col min="3338" max="3338" width="16.26953125" style="50" bestFit="1" customWidth="1"/>
    <col min="3339" max="3339" width="21.7265625" style="50" bestFit="1" customWidth="1"/>
    <col min="3340" max="3584" width="11.453125" style="50"/>
    <col min="3585" max="3586" width="4.26953125" style="50" customWidth="1"/>
    <col min="3587" max="3587" width="5.54296875" style="50" customWidth="1"/>
    <col min="3588" max="3588" width="5.26953125" style="50" customWidth="1"/>
    <col min="3589" max="3589" width="44.7265625" style="50" customWidth="1"/>
    <col min="3590" max="3590" width="15.81640625" style="50" bestFit="1" customWidth="1"/>
    <col min="3591" max="3591" width="17.26953125" style="50" customWidth="1"/>
    <col min="3592" max="3592" width="16.7265625" style="50" customWidth="1"/>
    <col min="3593" max="3593" width="11.453125" style="50"/>
    <col min="3594" max="3594" width="16.26953125" style="50" bestFit="1" customWidth="1"/>
    <col min="3595" max="3595" width="21.7265625" style="50" bestFit="1" customWidth="1"/>
    <col min="3596" max="3840" width="11.453125" style="50"/>
    <col min="3841" max="3842" width="4.26953125" style="50" customWidth="1"/>
    <col min="3843" max="3843" width="5.54296875" style="50" customWidth="1"/>
    <col min="3844" max="3844" width="5.26953125" style="50" customWidth="1"/>
    <col min="3845" max="3845" width="44.7265625" style="50" customWidth="1"/>
    <col min="3846" max="3846" width="15.81640625" style="50" bestFit="1" customWidth="1"/>
    <col min="3847" max="3847" width="17.26953125" style="50" customWidth="1"/>
    <col min="3848" max="3848" width="16.7265625" style="50" customWidth="1"/>
    <col min="3849" max="3849" width="11.453125" style="50"/>
    <col min="3850" max="3850" width="16.26953125" style="50" bestFit="1" customWidth="1"/>
    <col min="3851" max="3851" width="21.7265625" style="50" bestFit="1" customWidth="1"/>
    <col min="3852" max="4096" width="11.453125" style="50"/>
    <col min="4097" max="4098" width="4.26953125" style="50" customWidth="1"/>
    <col min="4099" max="4099" width="5.54296875" style="50" customWidth="1"/>
    <col min="4100" max="4100" width="5.26953125" style="50" customWidth="1"/>
    <col min="4101" max="4101" width="44.7265625" style="50" customWidth="1"/>
    <col min="4102" max="4102" width="15.81640625" style="50" bestFit="1" customWidth="1"/>
    <col min="4103" max="4103" width="17.26953125" style="50" customWidth="1"/>
    <col min="4104" max="4104" width="16.7265625" style="50" customWidth="1"/>
    <col min="4105" max="4105" width="11.453125" style="50"/>
    <col min="4106" max="4106" width="16.26953125" style="50" bestFit="1" customWidth="1"/>
    <col min="4107" max="4107" width="21.7265625" style="50" bestFit="1" customWidth="1"/>
    <col min="4108" max="4352" width="11.453125" style="50"/>
    <col min="4353" max="4354" width="4.26953125" style="50" customWidth="1"/>
    <col min="4355" max="4355" width="5.54296875" style="50" customWidth="1"/>
    <col min="4356" max="4356" width="5.26953125" style="50" customWidth="1"/>
    <col min="4357" max="4357" width="44.7265625" style="50" customWidth="1"/>
    <col min="4358" max="4358" width="15.81640625" style="50" bestFit="1" customWidth="1"/>
    <col min="4359" max="4359" width="17.26953125" style="50" customWidth="1"/>
    <col min="4360" max="4360" width="16.7265625" style="50" customWidth="1"/>
    <col min="4361" max="4361" width="11.453125" style="50"/>
    <col min="4362" max="4362" width="16.26953125" style="50" bestFit="1" customWidth="1"/>
    <col min="4363" max="4363" width="21.7265625" style="50" bestFit="1" customWidth="1"/>
    <col min="4364" max="4608" width="11.453125" style="50"/>
    <col min="4609" max="4610" width="4.26953125" style="50" customWidth="1"/>
    <col min="4611" max="4611" width="5.54296875" style="50" customWidth="1"/>
    <col min="4612" max="4612" width="5.26953125" style="50" customWidth="1"/>
    <col min="4613" max="4613" width="44.7265625" style="50" customWidth="1"/>
    <col min="4614" max="4614" width="15.81640625" style="50" bestFit="1" customWidth="1"/>
    <col min="4615" max="4615" width="17.26953125" style="50" customWidth="1"/>
    <col min="4616" max="4616" width="16.7265625" style="50" customWidth="1"/>
    <col min="4617" max="4617" width="11.453125" style="50"/>
    <col min="4618" max="4618" width="16.26953125" style="50" bestFit="1" customWidth="1"/>
    <col min="4619" max="4619" width="21.7265625" style="50" bestFit="1" customWidth="1"/>
    <col min="4620" max="4864" width="11.453125" style="50"/>
    <col min="4865" max="4866" width="4.26953125" style="50" customWidth="1"/>
    <col min="4867" max="4867" width="5.54296875" style="50" customWidth="1"/>
    <col min="4868" max="4868" width="5.26953125" style="50" customWidth="1"/>
    <col min="4869" max="4869" width="44.7265625" style="50" customWidth="1"/>
    <col min="4870" max="4870" width="15.81640625" style="50" bestFit="1" customWidth="1"/>
    <col min="4871" max="4871" width="17.26953125" style="50" customWidth="1"/>
    <col min="4872" max="4872" width="16.7265625" style="50" customWidth="1"/>
    <col min="4873" max="4873" width="11.453125" style="50"/>
    <col min="4874" max="4874" width="16.26953125" style="50" bestFit="1" customWidth="1"/>
    <col min="4875" max="4875" width="21.7265625" style="50" bestFit="1" customWidth="1"/>
    <col min="4876" max="5120" width="11.453125" style="50"/>
    <col min="5121" max="5122" width="4.26953125" style="50" customWidth="1"/>
    <col min="5123" max="5123" width="5.54296875" style="50" customWidth="1"/>
    <col min="5124" max="5124" width="5.26953125" style="50" customWidth="1"/>
    <col min="5125" max="5125" width="44.7265625" style="50" customWidth="1"/>
    <col min="5126" max="5126" width="15.81640625" style="50" bestFit="1" customWidth="1"/>
    <col min="5127" max="5127" width="17.26953125" style="50" customWidth="1"/>
    <col min="5128" max="5128" width="16.7265625" style="50" customWidth="1"/>
    <col min="5129" max="5129" width="11.453125" style="50"/>
    <col min="5130" max="5130" width="16.26953125" style="50" bestFit="1" customWidth="1"/>
    <col min="5131" max="5131" width="21.7265625" style="50" bestFit="1" customWidth="1"/>
    <col min="5132" max="5376" width="11.453125" style="50"/>
    <col min="5377" max="5378" width="4.26953125" style="50" customWidth="1"/>
    <col min="5379" max="5379" width="5.54296875" style="50" customWidth="1"/>
    <col min="5380" max="5380" width="5.26953125" style="50" customWidth="1"/>
    <col min="5381" max="5381" width="44.7265625" style="50" customWidth="1"/>
    <col min="5382" max="5382" width="15.81640625" style="50" bestFit="1" customWidth="1"/>
    <col min="5383" max="5383" width="17.26953125" style="50" customWidth="1"/>
    <col min="5384" max="5384" width="16.7265625" style="50" customWidth="1"/>
    <col min="5385" max="5385" width="11.453125" style="50"/>
    <col min="5386" max="5386" width="16.26953125" style="50" bestFit="1" customWidth="1"/>
    <col min="5387" max="5387" width="21.7265625" style="50" bestFit="1" customWidth="1"/>
    <col min="5388" max="5632" width="11.453125" style="50"/>
    <col min="5633" max="5634" width="4.26953125" style="50" customWidth="1"/>
    <col min="5635" max="5635" width="5.54296875" style="50" customWidth="1"/>
    <col min="5636" max="5636" width="5.26953125" style="50" customWidth="1"/>
    <col min="5637" max="5637" width="44.7265625" style="50" customWidth="1"/>
    <col min="5638" max="5638" width="15.81640625" style="50" bestFit="1" customWidth="1"/>
    <col min="5639" max="5639" width="17.26953125" style="50" customWidth="1"/>
    <col min="5640" max="5640" width="16.7265625" style="50" customWidth="1"/>
    <col min="5641" max="5641" width="11.453125" style="50"/>
    <col min="5642" max="5642" width="16.26953125" style="50" bestFit="1" customWidth="1"/>
    <col min="5643" max="5643" width="21.7265625" style="50" bestFit="1" customWidth="1"/>
    <col min="5644" max="5888" width="11.453125" style="50"/>
    <col min="5889" max="5890" width="4.26953125" style="50" customWidth="1"/>
    <col min="5891" max="5891" width="5.54296875" style="50" customWidth="1"/>
    <col min="5892" max="5892" width="5.26953125" style="50" customWidth="1"/>
    <col min="5893" max="5893" width="44.7265625" style="50" customWidth="1"/>
    <col min="5894" max="5894" width="15.81640625" style="50" bestFit="1" customWidth="1"/>
    <col min="5895" max="5895" width="17.26953125" style="50" customWidth="1"/>
    <col min="5896" max="5896" width="16.7265625" style="50" customWidth="1"/>
    <col min="5897" max="5897" width="11.453125" style="50"/>
    <col min="5898" max="5898" width="16.26953125" style="50" bestFit="1" customWidth="1"/>
    <col min="5899" max="5899" width="21.7265625" style="50" bestFit="1" customWidth="1"/>
    <col min="5900" max="6144" width="11.453125" style="50"/>
    <col min="6145" max="6146" width="4.26953125" style="50" customWidth="1"/>
    <col min="6147" max="6147" width="5.54296875" style="50" customWidth="1"/>
    <col min="6148" max="6148" width="5.26953125" style="50" customWidth="1"/>
    <col min="6149" max="6149" width="44.7265625" style="50" customWidth="1"/>
    <col min="6150" max="6150" width="15.81640625" style="50" bestFit="1" customWidth="1"/>
    <col min="6151" max="6151" width="17.26953125" style="50" customWidth="1"/>
    <col min="6152" max="6152" width="16.7265625" style="50" customWidth="1"/>
    <col min="6153" max="6153" width="11.453125" style="50"/>
    <col min="6154" max="6154" width="16.26953125" style="50" bestFit="1" customWidth="1"/>
    <col min="6155" max="6155" width="21.7265625" style="50" bestFit="1" customWidth="1"/>
    <col min="6156" max="6400" width="11.453125" style="50"/>
    <col min="6401" max="6402" width="4.26953125" style="50" customWidth="1"/>
    <col min="6403" max="6403" width="5.54296875" style="50" customWidth="1"/>
    <col min="6404" max="6404" width="5.26953125" style="50" customWidth="1"/>
    <col min="6405" max="6405" width="44.7265625" style="50" customWidth="1"/>
    <col min="6406" max="6406" width="15.81640625" style="50" bestFit="1" customWidth="1"/>
    <col min="6407" max="6407" width="17.26953125" style="50" customWidth="1"/>
    <col min="6408" max="6408" width="16.7265625" style="50" customWidth="1"/>
    <col min="6409" max="6409" width="11.453125" style="50"/>
    <col min="6410" max="6410" width="16.26953125" style="50" bestFit="1" customWidth="1"/>
    <col min="6411" max="6411" width="21.7265625" style="50" bestFit="1" customWidth="1"/>
    <col min="6412" max="6656" width="11.453125" style="50"/>
    <col min="6657" max="6658" width="4.26953125" style="50" customWidth="1"/>
    <col min="6659" max="6659" width="5.54296875" style="50" customWidth="1"/>
    <col min="6660" max="6660" width="5.26953125" style="50" customWidth="1"/>
    <col min="6661" max="6661" width="44.7265625" style="50" customWidth="1"/>
    <col min="6662" max="6662" width="15.81640625" style="50" bestFit="1" customWidth="1"/>
    <col min="6663" max="6663" width="17.26953125" style="50" customWidth="1"/>
    <col min="6664" max="6664" width="16.7265625" style="50" customWidth="1"/>
    <col min="6665" max="6665" width="11.453125" style="50"/>
    <col min="6666" max="6666" width="16.26953125" style="50" bestFit="1" customWidth="1"/>
    <col min="6667" max="6667" width="21.7265625" style="50" bestFit="1" customWidth="1"/>
    <col min="6668" max="6912" width="11.453125" style="50"/>
    <col min="6913" max="6914" width="4.26953125" style="50" customWidth="1"/>
    <col min="6915" max="6915" width="5.54296875" style="50" customWidth="1"/>
    <col min="6916" max="6916" width="5.26953125" style="50" customWidth="1"/>
    <col min="6917" max="6917" width="44.7265625" style="50" customWidth="1"/>
    <col min="6918" max="6918" width="15.81640625" style="50" bestFit="1" customWidth="1"/>
    <col min="6919" max="6919" width="17.26953125" style="50" customWidth="1"/>
    <col min="6920" max="6920" width="16.7265625" style="50" customWidth="1"/>
    <col min="6921" max="6921" width="11.453125" style="50"/>
    <col min="6922" max="6922" width="16.26953125" style="50" bestFit="1" customWidth="1"/>
    <col min="6923" max="6923" width="21.7265625" style="50" bestFit="1" customWidth="1"/>
    <col min="6924" max="7168" width="11.453125" style="50"/>
    <col min="7169" max="7170" width="4.26953125" style="50" customWidth="1"/>
    <col min="7171" max="7171" width="5.54296875" style="50" customWidth="1"/>
    <col min="7172" max="7172" width="5.26953125" style="50" customWidth="1"/>
    <col min="7173" max="7173" width="44.7265625" style="50" customWidth="1"/>
    <col min="7174" max="7174" width="15.81640625" style="50" bestFit="1" customWidth="1"/>
    <col min="7175" max="7175" width="17.26953125" style="50" customWidth="1"/>
    <col min="7176" max="7176" width="16.7265625" style="50" customWidth="1"/>
    <col min="7177" max="7177" width="11.453125" style="50"/>
    <col min="7178" max="7178" width="16.26953125" style="50" bestFit="1" customWidth="1"/>
    <col min="7179" max="7179" width="21.7265625" style="50" bestFit="1" customWidth="1"/>
    <col min="7180" max="7424" width="11.453125" style="50"/>
    <col min="7425" max="7426" width="4.26953125" style="50" customWidth="1"/>
    <col min="7427" max="7427" width="5.54296875" style="50" customWidth="1"/>
    <col min="7428" max="7428" width="5.26953125" style="50" customWidth="1"/>
    <col min="7429" max="7429" width="44.7265625" style="50" customWidth="1"/>
    <col min="7430" max="7430" width="15.81640625" style="50" bestFit="1" customWidth="1"/>
    <col min="7431" max="7431" width="17.26953125" style="50" customWidth="1"/>
    <col min="7432" max="7432" width="16.7265625" style="50" customWidth="1"/>
    <col min="7433" max="7433" width="11.453125" style="50"/>
    <col min="7434" max="7434" width="16.26953125" style="50" bestFit="1" customWidth="1"/>
    <col min="7435" max="7435" width="21.7265625" style="50" bestFit="1" customWidth="1"/>
    <col min="7436" max="7680" width="11.453125" style="50"/>
    <col min="7681" max="7682" width="4.26953125" style="50" customWidth="1"/>
    <col min="7683" max="7683" width="5.54296875" style="50" customWidth="1"/>
    <col min="7684" max="7684" width="5.26953125" style="50" customWidth="1"/>
    <col min="7685" max="7685" width="44.7265625" style="50" customWidth="1"/>
    <col min="7686" max="7686" width="15.81640625" style="50" bestFit="1" customWidth="1"/>
    <col min="7687" max="7687" width="17.26953125" style="50" customWidth="1"/>
    <col min="7688" max="7688" width="16.7265625" style="50" customWidth="1"/>
    <col min="7689" max="7689" width="11.453125" style="50"/>
    <col min="7690" max="7690" width="16.26953125" style="50" bestFit="1" customWidth="1"/>
    <col min="7691" max="7691" width="21.7265625" style="50" bestFit="1" customWidth="1"/>
    <col min="7692" max="7936" width="11.453125" style="50"/>
    <col min="7937" max="7938" width="4.26953125" style="50" customWidth="1"/>
    <col min="7939" max="7939" width="5.54296875" style="50" customWidth="1"/>
    <col min="7940" max="7940" width="5.26953125" style="50" customWidth="1"/>
    <col min="7941" max="7941" width="44.7265625" style="50" customWidth="1"/>
    <col min="7942" max="7942" width="15.81640625" style="50" bestFit="1" customWidth="1"/>
    <col min="7943" max="7943" width="17.26953125" style="50" customWidth="1"/>
    <col min="7944" max="7944" width="16.7265625" style="50" customWidth="1"/>
    <col min="7945" max="7945" width="11.453125" style="50"/>
    <col min="7946" max="7946" width="16.26953125" style="50" bestFit="1" customWidth="1"/>
    <col min="7947" max="7947" width="21.7265625" style="50" bestFit="1" customWidth="1"/>
    <col min="7948" max="8192" width="11.453125" style="50"/>
    <col min="8193" max="8194" width="4.26953125" style="50" customWidth="1"/>
    <col min="8195" max="8195" width="5.54296875" style="50" customWidth="1"/>
    <col min="8196" max="8196" width="5.26953125" style="50" customWidth="1"/>
    <col min="8197" max="8197" width="44.7265625" style="50" customWidth="1"/>
    <col min="8198" max="8198" width="15.81640625" style="50" bestFit="1" customWidth="1"/>
    <col min="8199" max="8199" width="17.26953125" style="50" customWidth="1"/>
    <col min="8200" max="8200" width="16.7265625" style="50" customWidth="1"/>
    <col min="8201" max="8201" width="11.453125" style="50"/>
    <col min="8202" max="8202" width="16.26953125" style="50" bestFit="1" customWidth="1"/>
    <col min="8203" max="8203" width="21.7265625" style="50" bestFit="1" customWidth="1"/>
    <col min="8204" max="8448" width="11.453125" style="50"/>
    <col min="8449" max="8450" width="4.26953125" style="50" customWidth="1"/>
    <col min="8451" max="8451" width="5.54296875" style="50" customWidth="1"/>
    <col min="8452" max="8452" width="5.26953125" style="50" customWidth="1"/>
    <col min="8453" max="8453" width="44.7265625" style="50" customWidth="1"/>
    <col min="8454" max="8454" width="15.81640625" style="50" bestFit="1" customWidth="1"/>
    <col min="8455" max="8455" width="17.26953125" style="50" customWidth="1"/>
    <col min="8456" max="8456" width="16.7265625" style="50" customWidth="1"/>
    <col min="8457" max="8457" width="11.453125" style="50"/>
    <col min="8458" max="8458" width="16.26953125" style="50" bestFit="1" customWidth="1"/>
    <col min="8459" max="8459" width="21.7265625" style="50" bestFit="1" customWidth="1"/>
    <col min="8460" max="8704" width="11.453125" style="50"/>
    <col min="8705" max="8706" width="4.26953125" style="50" customWidth="1"/>
    <col min="8707" max="8707" width="5.54296875" style="50" customWidth="1"/>
    <col min="8708" max="8708" width="5.26953125" style="50" customWidth="1"/>
    <col min="8709" max="8709" width="44.7265625" style="50" customWidth="1"/>
    <col min="8710" max="8710" width="15.81640625" style="50" bestFit="1" customWidth="1"/>
    <col min="8711" max="8711" width="17.26953125" style="50" customWidth="1"/>
    <col min="8712" max="8712" width="16.7265625" style="50" customWidth="1"/>
    <col min="8713" max="8713" width="11.453125" style="50"/>
    <col min="8714" max="8714" width="16.26953125" style="50" bestFit="1" customWidth="1"/>
    <col min="8715" max="8715" width="21.7265625" style="50" bestFit="1" customWidth="1"/>
    <col min="8716" max="8960" width="11.453125" style="50"/>
    <col min="8961" max="8962" width="4.26953125" style="50" customWidth="1"/>
    <col min="8963" max="8963" width="5.54296875" style="50" customWidth="1"/>
    <col min="8964" max="8964" width="5.26953125" style="50" customWidth="1"/>
    <col min="8965" max="8965" width="44.7265625" style="50" customWidth="1"/>
    <col min="8966" max="8966" width="15.81640625" style="50" bestFit="1" customWidth="1"/>
    <col min="8967" max="8967" width="17.26953125" style="50" customWidth="1"/>
    <col min="8968" max="8968" width="16.7265625" style="50" customWidth="1"/>
    <col min="8969" max="8969" width="11.453125" style="50"/>
    <col min="8970" max="8970" width="16.26953125" style="50" bestFit="1" customWidth="1"/>
    <col min="8971" max="8971" width="21.7265625" style="50" bestFit="1" customWidth="1"/>
    <col min="8972" max="9216" width="11.453125" style="50"/>
    <col min="9217" max="9218" width="4.26953125" style="50" customWidth="1"/>
    <col min="9219" max="9219" width="5.54296875" style="50" customWidth="1"/>
    <col min="9220" max="9220" width="5.26953125" style="50" customWidth="1"/>
    <col min="9221" max="9221" width="44.7265625" style="50" customWidth="1"/>
    <col min="9222" max="9222" width="15.81640625" style="50" bestFit="1" customWidth="1"/>
    <col min="9223" max="9223" width="17.26953125" style="50" customWidth="1"/>
    <col min="9224" max="9224" width="16.7265625" style="50" customWidth="1"/>
    <col min="9225" max="9225" width="11.453125" style="50"/>
    <col min="9226" max="9226" width="16.26953125" style="50" bestFit="1" customWidth="1"/>
    <col min="9227" max="9227" width="21.7265625" style="50" bestFit="1" customWidth="1"/>
    <col min="9228" max="9472" width="11.453125" style="50"/>
    <col min="9473" max="9474" width="4.26953125" style="50" customWidth="1"/>
    <col min="9475" max="9475" width="5.54296875" style="50" customWidth="1"/>
    <col min="9476" max="9476" width="5.26953125" style="50" customWidth="1"/>
    <col min="9477" max="9477" width="44.7265625" style="50" customWidth="1"/>
    <col min="9478" max="9478" width="15.81640625" style="50" bestFit="1" customWidth="1"/>
    <col min="9479" max="9479" width="17.26953125" style="50" customWidth="1"/>
    <col min="9480" max="9480" width="16.7265625" style="50" customWidth="1"/>
    <col min="9481" max="9481" width="11.453125" style="50"/>
    <col min="9482" max="9482" width="16.26953125" style="50" bestFit="1" customWidth="1"/>
    <col min="9483" max="9483" width="21.7265625" style="50" bestFit="1" customWidth="1"/>
    <col min="9484" max="9728" width="11.453125" style="50"/>
    <col min="9729" max="9730" width="4.26953125" style="50" customWidth="1"/>
    <col min="9731" max="9731" width="5.54296875" style="50" customWidth="1"/>
    <col min="9732" max="9732" width="5.26953125" style="50" customWidth="1"/>
    <col min="9733" max="9733" width="44.7265625" style="50" customWidth="1"/>
    <col min="9734" max="9734" width="15.81640625" style="50" bestFit="1" customWidth="1"/>
    <col min="9735" max="9735" width="17.26953125" style="50" customWidth="1"/>
    <col min="9736" max="9736" width="16.7265625" style="50" customWidth="1"/>
    <col min="9737" max="9737" width="11.453125" style="50"/>
    <col min="9738" max="9738" width="16.26953125" style="50" bestFit="1" customWidth="1"/>
    <col min="9739" max="9739" width="21.7265625" style="50" bestFit="1" customWidth="1"/>
    <col min="9740" max="9984" width="11.453125" style="50"/>
    <col min="9985" max="9986" width="4.26953125" style="50" customWidth="1"/>
    <col min="9987" max="9987" width="5.54296875" style="50" customWidth="1"/>
    <col min="9988" max="9988" width="5.26953125" style="50" customWidth="1"/>
    <col min="9989" max="9989" width="44.7265625" style="50" customWidth="1"/>
    <col min="9990" max="9990" width="15.81640625" style="50" bestFit="1" customWidth="1"/>
    <col min="9991" max="9991" width="17.26953125" style="50" customWidth="1"/>
    <col min="9992" max="9992" width="16.7265625" style="50" customWidth="1"/>
    <col min="9993" max="9993" width="11.453125" style="50"/>
    <col min="9994" max="9994" width="16.26953125" style="50" bestFit="1" customWidth="1"/>
    <col min="9995" max="9995" width="21.7265625" style="50" bestFit="1" customWidth="1"/>
    <col min="9996" max="10240" width="11.453125" style="50"/>
    <col min="10241" max="10242" width="4.26953125" style="50" customWidth="1"/>
    <col min="10243" max="10243" width="5.54296875" style="50" customWidth="1"/>
    <col min="10244" max="10244" width="5.26953125" style="50" customWidth="1"/>
    <col min="10245" max="10245" width="44.7265625" style="50" customWidth="1"/>
    <col min="10246" max="10246" width="15.81640625" style="50" bestFit="1" customWidth="1"/>
    <col min="10247" max="10247" width="17.26953125" style="50" customWidth="1"/>
    <col min="10248" max="10248" width="16.7265625" style="50" customWidth="1"/>
    <col min="10249" max="10249" width="11.453125" style="50"/>
    <col min="10250" max="10250" width="16.26953125" style="50" bestFit="1" customWidth="1"/>
    <col min="10251" max="10251" width="21.7265625" style="50" bestFit="1" customWidth="1"/>
    <col min="10252" max="10496" width="11.453125" style="50"/>
    <col min="10497" max="10498" width="4.26953125" style="50" customWidth="1"/>
    <col min="10499" max="10499" width="5.54296875" style="50" customWidth="1"/>
    <col min="10500" max="10500" width="5.26953125" style="50" customWidth="1"/>
    <col min="10501" max="10501" width="44.7265625" style="50" customWidth="1"/>
    <col min="10502" max="10502" width="15.81640625" style="50" bestFit="1" customWidth="1"/>
    <col min="10503" max="10503" width="17.26953125" style="50" customWidth="1"/>
    <col min="10504" max="10504" width="16.7265625" style="50" customWidth="1"/>
    <col min="10505" max="10505" width="11.453125" style="50"/>
    <col min="10506" max="10506" width="16.26953125" style="50" bestFit="1" customWidth="1"/>
    <col min="10507" max="10507" width="21.7265625" style="50" bestFit="1" customWidth="1"/>
    <col min="10508" max="10752" width="11.453125" style="50"/>
    <col min="10753" max="10754" width="4.26953125" style="50" customWidth="1"/>
    <col min="10755" max="10755" width="5.54296875" style="50" customWidth="1"/>
    <col min="10756" max="10756" width="5.26953125" style="50" customWidth="1"/>
    <col min="10757" max="10757" width="44.7265625" style="50" customWidth="1"/>
    <col min="10758" max="10758" width="15.81640625" style="50" bestFit="1" customWidth="1"/>
    <col min="10759" max="10759" width="17.26953125" style="50" customWidth="1"/>
    <col min="10760" max="10760" width="16.7265625" style="50" customWidth="1"/>
    <col min="10761" max="10761" width="11.453125" style="50"/>
    <col min="10762" max="10762" width="16.26953125" style="50" bestFit="1" customWidth="1"/>
    <col min="10763" max="10763" width="21.7265625" style="50" bestFit="1" customWidth="1"/>
    <col min="10764" max="11008" width="11.453125" style="50"/>
    <col min="11009" max="11010" width="4.26953125" style="50" customWidth="1"/>
    <col min="11011" max="11011" width="5.54296875" style="50" customWidth="1"/>
    <col min="11012" max="11012" width="5.26953125" style="50" customWidth="1"/>
    <col min="11013" max="11013" width="44.7265625" style="50" customWidth="1"/>
    <col min="11014" max="11014" width="15.81640625" style="50" bestFit="1" customWidth="1"/>
    <col min="11015" max="11015" width="17.26953125" style="50" customWidth="1"/>
    <col min="11016" max="11016" width="16.7265625" style="50" customWidth="1"/>
    <col min="11017" max="11017" width="11.453125" style="50"/>
    <col min="11018" max="11018" width="16.26953125" style="50" bestFit="1" customWidth="1"/>
    <col min="11019" max="11019" width="21.7265625" style="50" bestFit="1" customWidth="1"/>
    <col min="11020" max="11264" width="11.453125" style="50"/>
    <col min="11265" max="11266" width="4.26953125" style="50" customWidth="1"/>
    <col min="11267" max="11267" width="5.54296875" style="50" customWidth="1"/>
    <col min="11268" max="11268" width="5.26953125" style="50" customWidth="1"/>
    <col min="11269" max="11269" width="44.7265625" style="50" customWidth="1"/>
    <col min="11270" max="11270" width="15.81640625" style="50" bestFit="1" customWidth="1"/>
    <col min="11271" max="11271" width="17.26953125" style="50" customWidth="1"/>
    <col min="11272" max="11272" width="16.7265625" style="50" customWidth="1"/>
    <col min="11273" max="11273" width="11.453125" style="50"/>
    <col min="11274" max="11274" width="16.26953125" style="50" bestFit="1" customWidth="1"/>
    <col min="11275" max="11275" width="21.7265625" style="50" bestFit="1" customWidth="1"/>
    <col min="11276" max="11520" width="11.453125" style="50"/>
    <col min="11521" max="11522" width="4.26953125" style="50" customWidth="1"/>
    <col min="11523" max="11523" width="5.54296875" style="50" customWidth="1"/>
    <col min="11524" max="11524" width="5.26953125" style="50" customWidth="1"/>
    <col min="11525" max="11525" width="44.7265625" style="50" customWidth="1"/>
    <col min="11526" max="11526" width="15.81640625" style="50" bestFit="1" customWidth="1"/>
    <col min="11527" max="11527" width="17.26953125" style="50" customWidth="1"/>
    <col min="11528" max="11528" width="16.7265625" style="50" customWidth="1"/>
    <col min="11529" max="11529" width="11.453125" style="50"/>
    <col min="11530" max="11530" width="16.26953125" style="50" bestFit="1" customWidth="1"/>
    <col min="11531" max="11531" width="21.7265625" style="50" bestFit="1" customWidth="1"/>
    <col min="11532" max="11776" width="11.453125" style="50"/>
    <col min="11777" max="11778" width="4.26953125" style="50" customWidth="1"/>
    <col min="11779" max="11779" width="5.54296875" style="50" customWidth="1"/>
    <col min="11780" max="11780" width="5.26953125" style="50" customWidth="1"/>
    <col min="11781" max="11781" width="44.7265625" style="50" customWidth="1"/>
    <col min="11782" max="11782" width="15.81640625" style="50" bestFit="1" customWidth="1"/>
    <col min="11783" max="11783" width="17.26953125" style="50" customWidth="1"/>
    <col min="11784" max="11784" width="16.7265625" style="50" customWidth="1"/>
    <col min="11785" max="11785" width="11.453125" style="50"/>
    <col min="11786" max="11786" width="16.26953125" style="50" bestFit="1" customWidth="1"/>
    <col min="11787" max="11787" width="21.7265625" style="50" bestFit="1" customWidth="1"/>
    <col min="11788" max="12032" width="11.453125" style="50"/>
    <col min="12033" max="12034" width="4.26953125" style="50" customWidth="1"/>
    <col min="12035" max="12035" width="5.54296875" style="50" customWidth="1"/>
    <col min="12036" max="12036" width="5.26953125" style="50" customWidth="1"/>
    <col min="12037" max="12037" width="44.7265625" style="50" customWidth="1"/>
    <col min="12038" max="12038" width="15.81640625" style="50" bestFit="1" customWidth="1"/>
    <col min="12039" max="12039" width="17.26953125" style="50" customWidth="1"/>
    <col min="12040" max="12040" width="16.7265625" style="50" customWidth="1"/>
    <col min="12041" max="12041" width="11.453125" style="50"/>
    <col min="12042" max="12042" width="16.26953125" style="50" bestFit="1" customWidth="1"/>
    <col min="12043" max="12043" width="21.7265625" style="50" bestFit="1" customWidth="1"/>
    <col min="12044" max="12288" width="11.453125" style="50"/>
    <col min="12289" max="12290" width="4.26953125" style="50" customWidth="1"/>
    <col min="12291" max="12291" width="5.54296875" style="50" customWidth="1"/>
    <col min="12292" max="12292" width="5.26953125" style="50" customWidth="1"/>
    <col min="12293" max="12293" width="44.7265625" style="50" customWidth="1"/>
    <col min="12294" max="12294" width="15.81640625" style="50" bestFit="1" customWidth="1"/>
    <col min="12295" max="12295" width="17.26953125" style="50" customWidth="1"/>
    <col min="12296" max="12296" width="16.7265625" style="50" customWidth="1"/>
    <col min="12297" max="12297" width="11.453125" style="50"/>
    <col min="12298" max="12298" width="16.26953125" style="50" bestFit="1" customWidth="1"/>
    <col min="12299" max="12299" width="21.7265625" style="50" bestFit="1" customWidth="1"/>
    <col min="12300" max="12544" width="11.453125" style="50"/>
    <col min="12545" max="12546" width="4.26953125" style="50" customWidth="1"/>
    <col min="12547" max="12547" width="5.54296875" style="50" customWidth="1"/>
    <col min="12548" max="12548" width="5.26953125" style="50" customWidth="1"/>
    <col min="12549" max="12549" width="44.7265625" style="50" customWidth="1"/>
    <col min="12550" max="12550" width="15.81640625" style="50" bestFit="1" customWidth="1"/>
    <col min="12551" max="12551" width="17.26953125" style="50" customWidth="1"/>
    <col min="12552" max="12552" width="16.7265625" style="50" customWidth="1"/>
    <col min="12553" max="12553" width="11.453125" style="50"/>
    <col min="12554" max="12554" width="16.26953125" style="50" bestFit="1" customWidth="1"/>
    <col min="12555" max="12555" width="21.7265625" style="50" bestFit="1" customWidth="1"/>
    <col min="12556" max="12800" width="11.453125" style="50"/>
    <col min="12801" max="12802" width="4.26953125" style="50" customWidth="1"/>
    <col min="12803" max="12803" width="5.54296875" style="50" customWidth="1"/>
    <col min="12804" max="12804" width="5.26953125" style="50" customWidth="1"/>
    <col min="12805" max="12805" width="44.7265625" style="50" customWidth="1"/>
    <col min="12806" max="12806" width="15.81640625" style="50" bestFit="1" customWidth="1"/>
    <col min="12807" max="12807" width="17.26953125" style="50" customWidth="1"/>
    <col min="12808" max="12808" width="16.7265625" style="50" customWidth="1"/>
    <col min="12809" max="12809" width="11.453125" style="50"/>
    <col min="12810" max="12810" width="16.26953125" style="50" bestFit="1" customWidth="1"/>
    <col min="12811" max="12811" width="21.7265625" style="50" bestFit="1" customWidth="1"/>
    <col min="12812" max="13056" width="11.453125" style="50"/>
    <col min="13057" max="13058" width="4.26953125" style="50" customWidth="1"/>
    <col min="13059" max="13059" width="5.54296875" style="50" customWidth="1"/>
    <col min="13060" max="13060" width="5.26953125" style="50" customWidth="1"/>
    <col min="13061" max="13061" width="44.7265625" style="50" customWidth="1"/>
    <col min="13062" max="13062" width="15.81640625" style="50" bestFit="1" customWidth="1"/>
    <col min="13063" max="13063" width="17.26953125" style="50" customWidth="1"/>
    <col min="13064" max="13064" width="16.7265625" style="50" customWidth="1"/>
    <col min="13065" max="13065" width="11.453125" style="50"/>
    <col min="13066" max="13066" width="16.26953125" style="50" bestFit="1" customWidth="1"/>
    <col min="13067" max="13067" width="21.7265625" style="50" bestFit="1" customWidth="1"/>
    <col min="13068" max="13312" width="11.453125" style="50"/>
    <col min="13313" max="13314" width="4.26953125" style="50" customWidth="1"/>
    <col min="13315" max="13315" width="5.54296875" style="50" customWidth="1"/>
    <col min="13316" max="13316" width="5.26953125" style="50" customWidth="1"/>
    <col min="13317" max="13317" width="44.7265625" style="50" customWidth="1"/>
    <col min="13318" max="13318" width="15.81640625" style="50" bestFit="1" customWidth="1"/>
    <col min="13319" max="13319" width="17.26953125" style="50" customWidth="1"/>
    <col min="13320" max="13320" width="16.7265625" style="50" customWidth="1"/>
    <col min="13321" max="13321" width="11.453125" style="50"/>
    <col min="13322" max="13322" width="16.26953125" style="50" bestFit="1" customWidth="1"/>
    <col min="13323" max="13323" width="21.7265625" style="50" bestFit="1" customWidth="1"/>
    <col min="13324" max="13568" width="11.453125" style="50"/>
    <col min="13569" max="13570" width="4.26953125" style="50" customWidth="1"/>
    <col min="13571" max="13571" width="5.54296875" style="50" customWidth="1"/>
    <col min="13572" max="13572" width="5.26953125" style="50" customWidth="1"/>
    <col min="13573" max="13573" width="44.7265625" style="50" customWidth="1"/>
    <col min="13574" max="13574" width="15.81640625" style="50" bestFit="1" customWidth="1"/>
    <col min="13575" max="13575" width="17.26953125" style="50" customWidth="1"/>
    <col min="13576" max="13576" width="16.7265625" style="50" customWidth="1"/>
    <col min="13577" max="13577" width="11.453125" style="50"/>
    <col min="13578" max="13578" width="16.26953125" style="50" bestFit="1" customWidth="1"/>
    <col min="13579" max="13579" width="21.7265625" style="50" bestFit="1" customWidth="1"/>
    <col min="13580" max="13824" width="11.453125" style="50"/>
    <col min="13825" max="13826" width="4.26953125" style="50" customWidth="1"/>
    <col min="13827" max="13827" width="5.54296875" style="50" customWidth="1"/>
    <col min="13828" max="13828" width="5.26953125" style="50" customWidth="1"/>
    <col min="13829" max="13829" width="44.7265625" style="50" customWidth="1"/>
    <col min="13830" max="13830" width="15.81640625" style="50" bestFit="1" customWidth="1"/>
    <col min="13831" max="13831" width="17.26953125" style="50" customWidth="1"/>
    <col min="13832" max="13832" width="16.7265625" style="50" customWidth="1"/>
    <col min="13833" max="13833" width="11.453125" style="50"/>
    <col min="13834" max="13834" width="16.26953125" style="50" bestFit="1" customWidth="1"/>
    <col min="13835" max="13835" width="21.7265625" style="50" bestFit="1" customWidth="1"/>
    <col min="13836" max="14080" width="11.453125" style="50"/>
    <col min="14081" max="14082" width="4.26953125" style="50" customWidth="1"/>
    <col min="14083" max="14083" width="5.54296875" style="50" customWidth="1"/>
    <col min="14084" max="14084" width="5.26953125" style="50" customWidth="1"/>
    <col min="14085" max="14085" width="44.7265625" style="50" customWidth="1"/>
    <col min="14086" max="14086" width="15.81640625" style="50" bestFit="1" customWidth="1"/>
    <col min="14087" max="14087" width="17.26953125" style="50" customWidth="1"/>
    <col min="14088" max="14088" width="16.7265625" style="50" customWidth="1"/>
    <col min="14089" max="14089" width="11.453125" style="50"/>
    <col min="14090" max="14090" width="16.26953125" style="50" bestFit="1" customWidth="1"/>
    <col min="14091" max="14091" width="21.7265625" style="50" bestFit="1" customWidth="1"/>
    <col min="14092" max="14336" width="11.453125" style="50"/>
    <col min="14337" max="14338" width="4.26953125" style="50" customWidth="1"/>
    <col min="14339" max="14339" width="5.54296875" style="50" customWidth="1"/>
    <col min="14340" max="14340" width="5.26953125" style="50" customWidth="1"/>
    <col min="14341" max="14341" width="44.7265625" style="50" customWidth="1"/>
    <col min="14342" max="14342" width="15.81640625" style="50" bestFit="1" customWidth="1"/>
    <col min="14343" max="14343" width="17.26953125" style="50" customWidth="1"/>
    <col min="14344" max="14344" width="16.7265625" style="50" customWidth="1"/>
    <col min="14345" max="14345" width="11.453125" style="50"/>
    <col min="14346" max="14346" width="16.26953125" style="50" bestFit="1" customWidth="1"/>
    <col min="14347" max="14347" width="21.7265625" style="50" bestFit="1" customWidth="1"/>
    <col min="14348" max="14592" width="11.453125" style="50"/>
    <col min="14593" max="14594" width="4.26953125" style="50" customWidth="1"/>
    <col min="14595" max="14595" width="5.54296875" style="50" customWidth="1"/>
    <col min="14596" max="14596" width="5.26953125" style="50" customWidth="1"/>
    <col min="14597" max="14597" width="44.7265625" style="50" customWidth="1"/>
    <col min="14598" max="14598" width="15.81640625" style="50" bestFit="1" customWidth="1"/>
    <col min="14599" max="14599" width="17.26953125" style="50" customWidth="1"/>
    <col min="14600" max="14600" width="16.7265625" style="50" customWidth="1"/>
    <col min="14601" max="14601" width="11.453125" style="50"/>
    <col min="14602" max="14602" width="16.26953125" style="50" bestFit="1" customWidth="1"/>
    <col min="14603" max="14603" width="21.7265625" style="50" bestFit="1" customWidth="1"/>
    <col min="14604" max="14848" width="11.453125" style="50"/>
    <col min="14849" max="14850" width="4.26953125" style="50" customWidth="1"/>
    <col min="14851" max="14851" width="5.54296875" style="50" customWidth="1"/>
    <col min="14852" max="14852" width="5.26953125" style="50" customWidth="1"/>
    <col min="14853" max="14853" width="44.7265625" style="50" customWidth="1"/>
    <col min="14854" max="14854" width="15.81640625" style="50" bestFit="1" customWidth="1"/>
    <col min="14855" max="14855" width="17.26953125" style="50" customWidth="1"/>
    <col min="14856" max="14856" width="16.7265625" style="50" customWidth="1"/>
    <col min="14857" max="14857" width="11.453125" style="50"/>
    <col min="14858" max="14858" width="16.26953125" style="50" bestFit="1" customWidth="1"/>
    <col min="14859" max="14859" width="21.7265625" style="50" bestFit="1" customWidth="1"/>
    <col min="14860" max="15104" width="11.453125" style="50"/>
    <col min="15105" max="15106" width="4.26953125" style="50" customWidth="1"/>
    <col min="15107" max="15107" width="5.54296875" style="50" customWidth="1"/>
    <col min="15108" max="15108" width="5.26953125" style="50" customWidth="1"/>
    <col min="15109" max="15109" width="44.7265625" style="50" customWidth="1"/>
    <col min="15110" max="15110" width="15.81640625" style="50" bestFit="1" customWidth="1"/>
    <col min="15111" max="15111" width="17.26953125" style="50" customWidth="1"/>
    <col min="15112" max="15112" width="16.7265625" style="50" customWidth="1"/>
    <col min="15113" max="15113" width="11.453125" style="50"/>
    <col min="15114" max="15114" width="16.26953125" style="50" bestFit="1" customWidth="1"/>
    <col min="15115" max="15115" width="21.7265625" style="50" bestFit="1" customWidth="1"/>
    <col min="15116" max="15360" width="11.453125" style="50"/>
    <col min="15361" max="15362" width="4.26953125" style="50" customWidth="1"/>
    <col min="15363" max="15363" width="5.54296875" style="50" customWidth="1"/>
    <col min="15364" max="15364" width="5.26953125" style="50" customWidth="1"/>
    <col min="15365" max="15365" width="44.7265625" style="50" customWidth="1"/>
    <col min="15366" max="15366" width="15.81640625" style="50" bestFit="1" customWidth="1"/>
    <col min="15367" max="15367" width="17.26953125" style="50" customWidth="1"/>
    <col min="15368" max="15368" width="16.7265625" style="50" customWidth="1"/>
    <col min="15369" max="15369" width="11.453125" style="50"/>
    <col min="15370" max="15370" width="16.26953125" style="50" bestFit="1" customWidth="1"/>
    <col min="15371" max="15371" width="21.7265625" style="50" bestFit="1" customWidth="1"/>
    <col min="15372" max="15616" width="11.453125" style="50"/>
    <col min="15617" max="15618" width="4.26953125" style="50" customWidth="1"/>
    <col min="15619" max="15619" width="5.54296875" style="50" customWidth="1"/>
    <col min="15620" max="15620" width="5.26953125" style="50" customWidth="1"/>
    <col min="15621" max="15621" width="44.7265625" style="50" customWidth="1"/>
    <col min="15622" max="15622" width="15.81640625" style="50" bestFit="1" customWidth="1"/>
    <col min="15623" max="15623" width="17.26953125" style="50" customWidth="1"/>
    <col min="15624" max="15624" width="16.7265625" style="50" customWidth="1"/>
    <col min="15625" max="15625" width="11.453125" style="50"/>
    <col min="15626" max="15626" width="16.26953125" style="50" bestFit="1" customWidth="1"/>
    <col min="15627" max="15627" width="21.7265625" style="50" bestFit="1" customWidth="1"/>
    <col min="15628" max="15872" width="11.453125" style="50"/>
    <col min="15873" max="15874" width="4.26953125" style="50" customWidth="1"/>
    <col min="15875" max="15875" width="5.54296875" style="50" customWidth="1"/>
    <col min="15876" max="15876" width="5.26953125" style="50" customWidth="1"/>
    <col min="15877" max="15877" width="44.7265625" style="50" customWidth="1"/>
    <col min="15878" max="15878" width="15.81640625" style="50" bestFit="1" customWidth="1"/>
    <col min="15879" max="15879" width="17.26953125" style="50" customWidth="1"/>
    <col min="15880" max="15880" width="16.7265625" style="50" customWidth="1"/>
    <col min="15881" max="15881" width="11.453125" style="50"/>
    <col min="15882" max="15882" width="16.26953125" style="50" bestFit="1" customWidth="1"/>
    <col min="15883" max="15883" width="21.7265625" style="50" bestFit="1" customWidth="1"/>
    <col min="15884" max="16128" width="11.453125" style="50"/>
    <col min="16129" max="16130" width="4.26953125" style="50" customWidth="1"/>
    <col min="16131" max="16131" width="5.54296875" style="50" customWidth="1"/>
    <col min="16132" max="16132" width="5.26953125" style="50" customWidth="1"/>
    <col min="16133" max="16133" width="44.7265625" style="50" customWidth="1"/>
    <col min="16134" max="16134" width="15.81640625" style="50" bestFit="1" customWidth="1"/>
    <col min="16135" max="16135" width="17.26953125" style="50" customWidth="1"/>
    <col min="16136" max="16136" width="16.7265625" style="50" customWidth="1"/>
    <col min="16137" max="16137" width="11.453125" style="50"/>
    <col min="16138" max="16138" width="16.26953125" style="50" bestFit="1" customWidth="1"/>
    <col min="16139" max="16139" width="21.7265625" style="50" bestFit="1" customWidth="1"/>
    <col min="16140" max="16384" width="11.453125" style="50"/>
  </cols>
  <sheetData>
    <row r="2" spans="1:10" ht="55.5" customHeight="1" x14ac:dyDescent="0.25">
      <c r="A2" s="345" t="s">
        <v>244</v>
      </c>
      <c r="B2" s="345"/>
      <c r="C2" s="345"/>
      <c r="D2" s="345"/>
      <c r="E2" s="345"/>
      <c r="F2" s="345"/>
      <c r="G2" s="345"/>
      <c r="H2" s="345"/>
    </row>
    <row r="3" spans="1:10" s="102" customFormat="1" ht="26.25" customHeight="1" x14ac:dyDescent="0.35">
      <c r="A3" s="345" t="s">
        <v>29</v>
      </c>
      <c r="B3" s="345"/>
      <c r="C3" s="345"/>
      <c r="D3" s="345"/>
      <c r="E3" s="345"/>
      <c r="F3" s="345"/>
      <c r="G3" s="346"/>
      <c r="H3" s="346"/>
    </row>
    <row r="4" spans="1:10" ht="15.75" customHeight="1" x14ac:dyDescent="0.4">
      <c r="A4" s="103"/>
      <c r="B4" s="104"/>
      <c r="C4" s="104"/>
      <c r="D4" s="104"/>
      <c r="E4" s="104"/>
    </row>
    <row r="5" spans="1:10" ht="27.75" customHeight="1" x14ac:dyDescent="0.35">
      <c r="A5" s="105"/>
      <c r="B5" s="106"/>
      <c r="C5" s="106"/>
      <c r="D5" s="107"/>
      <c r="E5" s="108"/>
      <c r="F5" s="109" t="s">
        <v>245</v>
      </c>
      <c r="G5" s="109" t="s">
        <v>221</v>
      </c>
      <c r="H5" s="110" t="s">
        <v>246</v>
      </c>
      <c r="I5" s="111"/>
    </row>
    <row r="6" spans="1:10" ht="27.75" customHeight="1" x14ac:dyDescent="0.35">
      <c r="A6" s="347" t="s">
        <v>30</v>
      </c>
      <c r="B6" s="340"/>
      <c r="C6" s="340"/>
      <c r="D6" s="340"/>
      <c r="E6" s="348"/>
      <c r="F6" s="112">
        <f>+F7+F8</f>
        <v>13594172</v>
      </c>
      <c r="G6" s="112">
        <f>G7+G8</f>
        <v>243468</v>
      </c>
      <c r="H6" s="112">
        <f>+H7+H8</f>
        <v>13837640</v>
      </c>
      <c r="I6" s="113"/>
    </row>
    <row r="7" spans="1:10" ht="22.5" customHeight="1" x14ac:dyDescent="0.35">
      <c r="A7" s="337" t="s">
        <v>0</v>
      </c>
      <c r="B7" s="338"/>
      <c r="C7" s="338"/>
      <c r="D7" s="338"/>
      <c r="E7" s="349"/>
      <c r="F7" s="114">
        <v>13591727</v>
      </c>
      <c r="G7" s="114">
        <v>245913</v>
      </c>
      <c r="H7" s="114">
        <f>F7+G7</f>
        <v>13837640</v>
      </c>
    </row>
    <row r="8" spans="1:10" ht="22.5" customHeight="1" x14ac:dyDescent="0.35">
      <c r="A8" s="350" t="s">
        <v>158</v>
      </c>
      <c r="B8" s="349"/>
      <c r="C8" s="349"/>
      <c r="D8" s="349"/>
      <c r="E8" s="349"/>
      <c r="F8" s="114">
        <v>2445</v>
      </c>
      <c r="G8" s="114">
        <v>-2445</v>
      </c>
      <c r="H8" s="114">
        <f>F8+G8</f>
        <v>0</v>
      </c>
    </row>
    <row r="9" spans="1:10" ht="22.5" customHeight="1" x14ac:dyDescent="0.35">
      <c r="A9" s="115" t="s">
        <v>31</v>
      </c>
      <c r="B9" s="116"/>
      <c r="C9" s="116"/>
      <c r="D9" s="116"/>
      <c r="E9" s="116"/>
      <c r="F9" s="112">
        <f>+F10+F11</f>
        <v>13744172</v>
      </c>
      <c r="G9" s="112">
        <f>+G10+G11</f>
        <v>242809</v>
      </c>
      <c r="H9" s="112">
        <f>+H10+H11</f>
        <v>13986981</v>
      </c>
    </row>
    <row r="10" spans="1:10" ht="22.5" customHeight="1" x14ac:dyDescent="0.35">
      <c r="A10" s="341" t="s">
        <v>1</v>
      </c>
      <c r="B10" s="338"/>
      <c r="C10" s="338"/>
      <c r="D10" s="338"/>
      <c r="E10" s="351"/>
      <c r="F10" s="114">
        <v>13318198</v>
      </c>
      <c r="G10" s="114">
        <v>323223</v>
      </c>
      <c r="H10" s="114">
        <f>F10+G10</f>
        <v>13641421</v>
      </c>
      <c r="I10" s="37"/>
      <c r="J10" s="37"/>
    </row>
    <row r="11" spans="1:10" ht="22.5" customHeight="1" x14ac:dyDescent="0.35">
      <c r="A11" s="352" t="s">
        <v>184</v>
      </c>
      <c r="B11" s="349"/>
      <c r="C11" s="349"/>
      <c r="D11" s="349"/>
      <c r="E11" s="349"/>
      <c r="F11" s="117">
        <v>425974</v>
      </c>
      <c r="G11" s="117">
        <v>-80414</v>
      </c>
      <c r="H11" s="117">
        <f>F11+G11</f>
        <v>345560</v>
      </c>
      <c r="I11" s="37"/>
      <c r="J11" s="37"/>
    </row>
    <row r="12" spans="1:10" ht="22.5" customHeight="1" x14ac:dyDescent="0.35">
      <c r="A12" s="339" t="s">
        <v>2</v>
      </c>
      <c r="B12" s="340"/>
      <c r="C12" s="340"/>
      <c r="D12" s="340"/>
      <c r="E12" s="340"/>
      <c r="F12" s="118">
        <f>+F6-F9</f>
        <v>-150000</v>
      </c>
      <c r="G12" s="118">
        <f>+G6-G9</f>
        <v>659</v>
      </c>
      <c r="H12" s="118">
        <f>+H6-H9</f>
        <v>-149341</v>
      </c>
      <c r="J12" s="37"/>
    </row>
    <row r="13" spans="1:10" ht="25.5" customHeight="1" x14ac:dyDescent="0.25">
      <c r="A13" s="345"/>
      <c r="B13" s="335"/>
      <c r="C13" s="335"/>
      <c r="D13" s="335"/>
      <c r="E13" s="335"/>
      <c r="F13" s="336"/>
      <c r="G13" s="336"/>
      <c r="H13" s="336"/>
    </row>
    <row r="14" spans="1:10" ht="27.75" customHeight="1" x14ac:dyDescent="0.35">
      <c r="A14" s="105"/>
      <c r="B14" s="106"/>
      <c r="C14" s="106"/>
      <c r="D14" s="107"/>
      <c r="E14" s="108"/>
      <c r="F14" s="109" t="s">
        <v>245</v>
      </c>
      <c r="G14" s="109" t="s">
        <v>221</v>
      </c>
      <c r="H14" s="110" t="s">
        <v>246</v>
      </c>
      <c r="J14" s="37"/>
    </row>
    <row r="15" spans="1:10" ht="30.75" customHeight="1" x14ac:dyDescent="0.35">
      <c r="A15" s="353" t="s">
        <v>185</v>
      </c>
      <c r="B15" s="354"/>
      <c r="C15" s="354"/>
      <c r="D15" s="354"/>
      <c r="E15" s="355"/>
      <c r="F15" s="119">
        <v>150000</v>
      </c>
      <c r="G15" s="119">
        <v>-659</v>
      </c>
      <c r="H15" s="120">
        <f>F15+G15</f>
        <v>149341</v>
      </c>
      <c r="J15" s="37"/>
    </row>
    <row r="16" spans="1:10" ht="34.5" customHeight="1" x14ac:dyDescent="0.35">
      <c r="A16" s="342" t="s">
        <v>186</v>
      </c>
      <c r="B16" s="343"/>
      <c r="C16" s="343"/>
      <c r="D16" s="343"/>
      <c r="E16" s="344"/>
      <c r="F16" s="121">
        <v>150000</v>
      </c>
      <c r="G16" s="121">
        <v>-659</v>
      </c>
      <c r="H16" s="118">
        <f>F16+G16</f>
        <v>149341</v>
      </c>
      <c r="J16" s="37"/>
    </row>
    <row r="17" spans="1:11" s="122" customFormat="1" ht="25.5" customHeight="1" x14ac:dyDescent="0.35">
      <c r="A17" s="334"/>
      <c r="B17" s="335"/>
      <c r="C17" s="335"/>
      <c r="D17" s="335"/>
      <c r="E17" s="335"/>
      <c r="F17" s="336"/>
      <c r="G17" s="336"/>
      <c r="H17" s="336"/>
      <c r="J17" s="123"/>
    </row>
    <row r="18" spans="1:11" s="122" customFormat="1" ht="27.75" customHeight="1" x14ac:dyDescent="0.35">
      <c r="A18" s="105"/>
      <c r="B18" s="106"/>
      <c r="C18" s="106"/>
      <c r="D18" s="107"/>
      <c r="E18" s="108"/>
      <c r="F18" s="109" t="s">
        <v>245</v>
      </c>
      <c r="G18" s="110" t="s">
        <v>221</v>
      </c>
      <c r="H18" s="110" t="s">
        <v>246</v>
      </c>
      <c r="J18" s="123"/>
      <c r="K18" s="123"/>
    </row>
    <row r="19" spans="1:11" s="122" customFormat="1" ht="22.5" customHeight="1" x14ac:dyDescent="0.35">
      <c r="A19" s="337" t="s">
        <v>3</v>
      </c>
      <c r="B19" s="338"/>
      <c r="C19" s="338"/>
      <c r="D19" s="338"/>
      <c r="E19" s="338"/>
      <c r="F19" s="117"/>
      <c r="G19" s="117"/>
      <c r="H19" s="117"/>
      <c r="J19" s="123"/>
    </row>
    <row r="20" spans="1:11" s="122" customFormat="1" ht="33.75" customHeight="1" x14ac:dyDescent="0.35">
      <c r="A20" s="337" t="s">
        <v>4</v>
      </c>
      <c r="B20" s="338"/>
      <c r="C20" s="338"/>
      <c r="D20" s="338"/>
      <c r="E20" s="338"/>
      <c r="F20" s="117"/>
      <c r="G20" s="117"/>
      <c r="H20" s="117"/>
    </row>
    <row r="21" spans="1:11" s="122" customFormat="1" ht="22.5" customHeight="1" x14ac:dyDescent="0.35">
      <c r="A21" s="339" t="s">
        <v>5</v>
      </c>
      <c r="B21" s="340"/>
      <c r="C21" s="340"/>
      <c r="D21" s="340"/>
      <c r="E21" s="340"/>
      <c r="F21" s="112">
        <f>F19-F20</f>
        <v>0</v>
      </c>
      <c r="G21" s="112">
        <f>G19-G20</f>
        <v>0</v>
      </c>
      <c r="H21" s="112">
        <f>H19-H20</f>
        <v>0</v>
      </c>
      <c r="J21" s="124"/>
      <c r="K21" s="123"/>
    </row>
    <row r="22" spans="1:11" s="122" customFormat="1" ht="25.5" customHeight="1" x14ac:dyDescent="0.35">
      <c r="A22" s="334"/>
      <c r="B22" s="335"/>
      <c r="C22" s="335"/>
      <c r="D22" s="335"/>
      <c r="E22" s="335"/>
      <c r="F22" s="336"/>
      <c r="G22" s="336"/>
      <c r="H22" s="336"/>
    </row>
    <row r="23" spans="1:11" s="122" customFormat="1" ht="22.5" customHeight="1" x14ac:dyDescent="0.35">
      <c r="A23" s="341" t="s">
        <v>6</v>
      </c>
      <c r="B23" s="338"/>
      <c r="C23" s="338"/>
      <c r="D23" s="338"/>
      <c r="E23" s="338"/>
      <c r="F23" s="117">
        <f>IF((F12+F16+F21)&lt;&gt;0,"NESLAGANJE ZBROJA",(F12+F16+F21))</f>
        <v>0</v>
      </c>
      <c r="G23" s="117">
        <f>IF((G12+G16+G21)&lt;&gt;0,"NESLAGANJE ZBROJA",(G12+G16+G21))</f>
        <v>0</v>
      </c>
      <c r="H23" s="117">
        <f>IF((H12+H16+H21)&lt;&gt;0,"NESLAGANJE ZBROJA",(H12+H16+H21))</f>
        <v>0</v>
      </c>
    </row>
    <row r="24" spans="1:11" s="122" customFormat="1" ht="18" customHeight="1" x14ac:dyDescent="0.4">
      <c r="A24" s="125"/>
      <c r="B24" s="104"/>
      <c r="C24" s="104"/>
      <c r="D24" s="104"/>
      <c r="E24" s="104"/>
    </row>
    <row r="25" spans="1:11" ht="42" customHeight="1" x14ac:dyDescent="0.35">
      <c r="A25" s="332" t="s">
        <v>187</v>
      </c>
      <c r="B25" s="333"/>
      <c r="C25" s="333"/>
      <c r="D25" s="333"/>
      <c r="E25" s="333"/>
      <c r="F25" s="333"/>
      <c r="G25" s="333"/>
      <c r="H25" s="333"/>
    </row>
    <row r="26" spans="1:11" ht="13" x14ac:dyDescent="0.3">
      <c r="E26" s="126"/>
    </row>
    <row r="30" spans="1:11" x14ac:dyDescent="0.25">
      <c r="F30" s="37"/>
      <c r="G30" s="37"/>
      <c r="H30" s="37"/>
    </row>
    <row r="31" spans="1:11" x14ac:dyDescent="0.25">
      <c r="F31" s="37"/>
      <c r="G31" s="37"/>
      <c r="H31" s="37"/>
    </row>
    <row r="32" spans="1:11" ht="13" x14ac:dyDescent="0.3">
      <c r="E32" s="127"/>
      <c r="F32" s="39"/>
      <c r="G32" s="39"/>
      <c r="H32" s="39"/>
    </row>
    <row r="33" spans="5:8" x14ac:dyDescent="0.25">
      <c r="E33" s="127"/>
      <c r="F33" s="37"/>
      <c r="G33" s="37"/>
      <c r="H33" s="37"/>
    </row>
    <row r="34" spans="5:8" x14ac:dyDescent="0.25">
      <c r="E34" s="127"/>
      <c r="F34" s="37"/>
      <c r="G34" s="37"/>
      <c r="H34" s="37"/>
    </row>
    <row r="35" spans="5:8" x14ac:dyDescent="0.25">
      <c r="E35" s="127"/>
      <c r="F35" s="37"/>
      <c r="G35" s="37"/>
      <c r="H35" s="37"/>
    </row>
    <row r="36" spans="5:8" x14ac:dyDescent="0.25">
      <c r="E36" s="127"/>
      <c r="F36" s="37"/>
      <c r="G36" s="37"/>
      <c r="H36" s="37"/>
    </row>
    <row r="37" spans="5:8" x14ac:dyDescent="0.25">
      <c r="E37" s="127"/>
    </row>
    <row r="42" spans="5:8" x14ac:dyDescent="0.25">
      <c r="F42" s="37"/>
    </row>
    <row r="43" spans="5:8" x14ac:dyDescent="0.25">
      <c r="F43" s="37"/>
    </row>
    <row r="44" spans="5:8" x14ac:dyDescent="0.25">
      <c r="F44" s="37"/>
    </row>
  </sheetData>
  <mergeCells count="18">
    <mergeCell ref="A16:E16"/>
    <mergeCell ref="A2:H2"/>
    <mergeCell ref="A3:H3"/>
    <mergeCell ref="A6:E6"/>
    <mergeCell ref="A7:E7"/>
    <mergeCell ref="A8:E8"/>
    <mergeCell ref="A10:E10"/>
    <mergeCell ref="A11:E11"/>
    <mergeCell ref="A12:E12"/>
    <mergeCell ref="A13:H13"/>
    <mergeCell ref="A15:E15"/>
    <mergeCell ref="A25:H25"/>
    <mergeCell ref="A17:H17"/>
    <mergeCell ref="A19:E19"/>
    <mergeCell ref="A20:E20"/>
    <mergeCell ref="A21:E21"/>
    <mergeCell ref="A22:H22"/>
    <mergeCell ref="A23:E23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showGridLines="0" topLeftCell="B1" zoomScale="80" zoomScaleNormal="80" workbookViewId="0">
      <selection activeCell="K8" sqref="K8"/>
    </sheetView>
  </sheetViews>
  <sheetFormatPr defaultColWidth="9.1796875" defaultRowHeight="11.5" x14ac:dyDescent="0.25"/>
  <cols>
    <col min="1" max="1" width="9.26953125" style="52" hidden="1" customWidth="1"/>
    <col min="2" max="2" width="9.26953125" style="59" customWidth="1"/>
    <col min="3" max="3" width="63.453125" style="98" customWidth="1"/>
    <col min="4" max="4" width="13.7265625" style="69" customWidth="1"/>
    <col min="5" max="6" width="13.26953125" style="69" customWidth="1"/>
    <col min="7" max="16384" width="9.1796875" style="63"/>
  </cols>
  <sheetData>
    <row r="1" spans="1:6" ht="12" thickBot="1" x14ac:dyDescent="0.3">
      <c r="C1" s="356"/>
      <c r="D1" s="357"/>
      <c r="E1" s="357"/>
      <c r="F1" s="357"/>
    </row>
    <row r="2" spans="1:6" ht="39.5" thickBot="1" x14ac:dyDescent="0.3">
      <c r="A2" s="52" t="s">
        <v>35</v>
      </c>
      <c r="B2" s="62" t="s">
        <v>36</v>
      </c>
      <c r="C2" s="96" t="s">
        <v>18</v>
      </c>
      <c r="D2" s="64" t="s">
        <v>237</v>
      </c>
      <c r="E2" s="64" t="s">
        <v>221</v>
      </c>
      <c r="F2" s="64" t="s">
        <v>238</v>
      </c>
    </row>
    <row r="3" spans="1:6" s="55" customFormat="1" ht="13" x14ac:dyDescent="0.3">
      <c r="A3" s="53">
        <f>LEN(B3)</f>
        <v>1</v>
      </c>
      <c r="B3" s="60">
        <v>6</v>
      </c>
      <c r="C3" s="97" t="s">
        <v>96</v>
      </c>
      <c r="D3" s="54">
        <f>D4+D35+D52+D58+D69+D80</f>
        <v>13591727.199999999</v>
      </c>
      <c r="E3" s="54">
        <f>SUM(E4,E52,E58,E69,)</f>
        <v>245913.3</v>
      </c>
      <c r="F3" s="54">
        <f t="shared" ref="F3" si="0">F4+F35+F52+F58+F69+F80</f>
        <v>13837640.5</v>
      </c>
    </row>
    <row r="4" spans="1:6" s="57" customFormat="1" ht="13" x14ac:dyDescent="0.3">
      <c r="A4" s="56">
        <f t="shared" ref="A4:A74" si="1">LEN(B4)</f>
        <v>2</v>
      </c>
      <c r="B4" s="60">
        <v>63</v>
      </c>
      <c r="C4" s="97" t="s">
        <v>97</v>
      </c>
      <c r="D4" s="54">
        <f>SUM(D8,D15,D26,)</f>
        <v>11840000</v>
      </c>
      <c r="E4" s="54">
        <f t="shared" ref="E4:F4" si="2">SUM(E8,E15,E26,)</f>
        <v>177836.3</v>
      </c>
      <c r="F4" s="54">
        <f t="shared" si="2"/>
        <v>12017836.300000001</v>
      </c>
    </row>
    <row r="5" spans="1:6" s="57" customFormat="1" ht="13" x14ac:dyDescent="0.25">
      <c r="A5" s="56">
        <f t="shared" si="1"/>
        <v>3</v>
      </c>
      <c r="B5" s="60">
        <v>632</v>
      </c>
      <c r="C5" s="99" t="s">
        <v>98</v>
      </c>
      <c r="D5" s="88">
        <f>D6</f>
        <v>0</v>
      </c>
      <c r="E5" s="88">
        <f t="shared" ref="E5:F5" si="3">E6</f>
        <v>0</v>
      </c>
      <c r="F5" s="88">
        <f t="shared" si="3"/>
        <v>0</v>
      </c>
    </row>
    <row r="6" spans="1:6" s="66" customFormat="1" ht="12.5" x14ac:dyDescent="0.25">
      <c r="A6" s="52">
        <f t="shared" si="1"/>
        <v>4</v>
      </c>
      <c r="B6" s="61">
        <v>6321</v>
      </c>
      <c r="C6" s="100" t="s">
        <v>99</v>
      </c>
      <c r="D6" s="65">
        <f>SUM(D7)</f>
        <v>0</v>
      </c>
      <c r="E6" s="65">
        <f t="shared" ref="E6:F6" si="4">SUM(E7)</f>
        <v>0</v>
      </c>
      <c r="F6" s="65">
        <f t="shared" si="4"/>
        <v>0</v>
      </c>
    </row>
    <row r="7" spans="1:6" s="92" customFormat="1" ht="13" x14ac:dyDescent="0.3">
      <c r="A7" s="89">
        <f t="shared" si="1"/>
        <v>5</v>
      </c>
      <c r="B7" s="90">
        <v>63211</v>
      </c>
      <c r="C7" s="101" t="s">
        <v>99</v>
      </c>
      <c r="D7" s="91"/>
      <c r="E7" s="91"/>
      <c r="F7" s="91"/>
    </row>
    <row r="8" spans="1:6" s="57" customFormat="1" ht="13" x14ac:dyDescent="0.25">
      <c r="A8" s="56">
        <f t="shared" si="1"/>
        <v>3</v>
      </c>
      <c r="B8" s="60">
        <v>636</v>
      </c>
      <c r="C8" s="99" t="s">
        <v>100</v>
      </c>
      <c r="D8" s="88">
        <f>D9+D12</f>
        <v>11840000</v>
      </c>
      <c r="E8" s="88">
        <f>E9+E12</f>
        <v>177836.3</v>
      </c>
      <c r="F8" s="88">
        <f>F9+F12</f>
        <v>12017836.300000001</v>
      </c>
    </row>
    <row r="9" spans="1:6" s="66" customFormat="1" ht="13" thickBot="1" x14ac:dyDescent="0.3">
      <c r="A9" s="52">
        <f t="shared" si="1"/>
        <v>4</v>
      </c>
      <c r="B9" s="61">
        <v>6361</v>
      </c>
      <c r="C9" s="100" t="s">
        <v>101</v>
      </c>
      <c r="D9" s="65">
        <f>SUM(D10:D11)</f>
        <v>11840000</v>
      </c>
      <c r="E9" s="65">
        <f t="shared" ref="E9:F9" si="5">E10+E11</f>
        <v>177836.3</v>
      </c>
      <c r="F9" s="65">
        <f t="shared" si="5"/>
        <v>12017836.300000001</v>
      </c>
    </row>
    <row r="10" spans="1:6" s="92" customFormat="1" ht="24.5" thickBot="1" x14ac:dyDescent="0.35">
      <c r="A10" s="89">
        <f t="shared" si="1"/>
        <v>5</v>
      </c>
      <c r="B10" s="90">
        <v>63612</v>
      </c>
      <c r="C10" s="101" t="s">
        <v>160</v>
      </c>
      <c r="D10" s="158">
        <v>11678000</v>
      </c>
      <c r="E10" s="158">
        <v>177836.3</v>
      </c>
      <c r="F10" s="158">
        <f>D10+E10</f>
        <v>11855836.300000001</v>
      </c>
    </row>
    <row r="11" spans="1:6" s="92" customFormat="1" ht="24" x14ac:dyDescent="0.3">
      <c r="A11" s="89"/>
      <c r="B11" s="90">
        <v>63613</v>
      </c>
      <c r="C11" s="101" t="s">
        <v>161</v>
      </c>
      <c r="D11" s="91">
        <v>162000</v>
      </c>
      <c r="E11" s="91"/>
      <c r="F11" s="179">
        <f>D11+E11</f>
        <v>162000</v>
      </c>
    </row>
    <row r="12" spans="1:6" s="66" customFormat="1" ht="12.5" x14ac:dyDescent="0.25">
      <c r="A12" s="52">
        <f t="shared" si="1"/>
        <v>4</v>
      </c>
      <c r="B12" s="61">
        <v>6362</v>
      </c>
      <c r="C12" s="100" t="s">
        <v>102</v>
      </c>
      <c r="D12" s="65"/>
      <c r="E12" s="58"/>
      <c r="F12" s="58"/>
    </row>
    <row r="13" spans="1:6" s="92" customFormat="1" ht="24" x14ac:dyDescent="0.3">
      <c r="A13" s="89">
        <f t="shared" si="1"/>
        <v>5</v>
      </c>
      <c r="B13" s="90">
        <v>63622</v>
      </c>
      <c r="C13" s="101" t="s">
        <v>162</v>
      </c>
      <c r="D13" s="91"/>
      <c r="E13" s="91"/>
      <c r="F13" s="91"/>
    </row>
    <row r="14" spans="1:6" s="92" customFormat="1" ht="24" x14ac:dyDescent="0.3">
      <c r="A14" s="89">
        <f t="shared" si="1"/>
        <v>5</v>
      </c>
      <c r="B14" s="90">
        <v>63623</v>
      </c>
      <c r="C14" s="101" t="s">
        <v>163</v>
      </c>
      <c r="D14" s="91"/>
      <c r="E14" s="91"/>
      <c r="F14" s="91"/>
    </row>
    <row r="15" spans="1:6" s="92" customFormat="1" ht="13" x14ac:dyDescent="0.3">
      <c r="A15" s="89">
        <f t="shared" si="1"/>
        <v>3</v>
      </c>
      <c r="B15" s="60">
        <v>638</v>
      </c>
      <c r="C15" s="99" t="s">
        <v>181</v>
      </c>
      <c r="D15" s="88">
        <f>D16+D21</f>
        <v>0</v>
      </c>
      <c r="E15" s="88">
        <f t="shared" ref="E15:F15" si="6">E16+E21</f>
        <v>0</v>
      </c>
      <c r="F15" s="88">
        <f t="shared" si="6"/>
        <v>0</v>
      </c>
    </row>
    <row r="16" spans="1:6" s="92" customFormat="1" ht="13" x14ac:dyDescent="0.3">
      <c r="A16" s="52">
        <f t="shared" si="1"/>
        <v>4</v>
      </c>
      <c r="B16" s="61">
        <v>6381</v>
      </c>
      <c r="C16" s="100" t="s">
        <v>182</v>
      </c>
      <c r="D16" s="65">
        <f>D17+D18+D19+D20</f>
        <v>0</v>
      </c>
      <c r="E16" s="65">
        <f t="shared" ref="E16:F16" si="7">E17+E18+E19+E20</f>
        <v>0</v>
      </c>
      <c r="F16" s="65">
        <f t="shared" si="7"/>
        <v>0</v>
      </c>
    </row>
    <row r="17" spans="1:6" s="92" customFormat="1" ht="13" x14ac:dyDescent="0.3">
      <c r="A17" s="89">
        <f t="shared" si="1"/>
        <v>5</v>
      </c>
      <c r="B17" s="90">
        <v>63811</v>
      </c>
      <c r="C17" s="101" t="s">
        <v>164</v>
      </c>
      <c r="D17" s="91"/>
      <c r="E17" s="91"/>
      <c r="F17" s="91"/>
    </row>
    <row r="18" spans="1:6" s="92" customFormat="1" ht="13" x14ac:dyDescent="0.3">
      <c r="A18" s="89">
        <f t="shared" si="1"/>
        <v>5</v>
      </c>
      <c r="B18" s="90">
        <v>63812</v>
      </c>
      <c r="C18" s="101" t="s">
        <v>165</v>
      </c>
      <c r="D18" s="91"/>
      <c r="E18" s="91"/>
      <c r="F18" s="91"/>
    </row>
    <row r="19" spans="1:6" s="92" customFormat="1" ht="24" x14ac:dyDescent="0.3">
      <c r="A19" s="89">
        <f t="shared" si="1"/>
        <v>5</v>
      </c>
      <c r="B19" s="90" t="s">
        <v>166</v>
      </c>
      <c r="C19" s="101" t="s">
        <v>167</v>
      </c>
      <c r="D19" s="91"/>
      <c r="E19" s="91"/>
      <c r="F19" s="91"/>
    </row>
    <row r="20" spans="1:6" s="92" customFormat="1" ht="13" x14ac:dyDescent="0.3">
      <c r="A20" s="89">
        <f t="shared" si="1"/>
        <v>5</v>
      </c>
      <c r="B20" s="90" t="s">
        <v>168</v>
      </c>
      <c r="C20" s="101" t="s">
        <v>169</v>
      </c>
      <c r="D20" s="91"/>
      <c r="E20" s="91"/>
      <c r="F20" s="91"/>
    </row>
    <row r="21" spans="1:6" s="92" customFormat="1" ht="13" x14ac:dyDescent="0.3">
      <c r="A21" s="89">
        <f t="shared" si="1"/>
        <v>4</v>
      </c>
      <c r="B21" s="61">
        <v>6382</v>
      </c>
      <c r="C21" s="100" t="s">
        <v>183</v>
      </c>
      <c r="D21" s="65">
        <f>D22+D23+D24+D25</f>
        <v>0</v>
      </c>
      <c r="E21" s="65">
        <f t="shared" ref="E21:F21" si="8">E22+E23+E24+E25</f>
        <v>0</v>
      </c>
      <c r="F21" s="65">
        <f t="shared" si="8"/>
        <v>0</v>
      </c>
    </row>
    <row r="22" spans="1:6" s="92" customFormat="1" ht="13" x14ac:dyDescent="0.3">
      <c r="A22" s="89">
        <f t="shared" si="1"/>
        <v>5</v>
      </c>
      <c r="B22" s="90">
        <v>63821</v>
      </c>
      <c r="C22" s="101" t="s">
        <v>170</v>
      </c>
      <c r="D22" s="91"/>
      <c r="E22" s="91"/>
      <c r="F22" s="91"/>
    </row>
    <row r="23" spans="1:6" s="92" customFormat="1" ht="13" x14ac:dyDescent="0.3">
      <c r="A23" s="89">
        <f t="shared" si="1"/>
        <v>5</v>
      </c>
      <c r="B23" s="90">
        <v>63822</v>
      </c>
      <c r="C23" s="101" t="s">
        <v>171</v>
      </c>
      <c r="D23" s="91"/>
      <c r="E23" s="91"/>
      <c r="F23" s="91"/>
    </row>
    <row r="24" spans="1:6" s="92" customFormat="1" ht="24" x14ac:dyDescent="0.3">
      <c r="A24" s="89">
        <f t="shared" si="1"/>
        <v>5</v>
      </c>
      <c r="B24" s="90" t="s">
        <v>172</v>
      </c>
      <c r="C24" s="101" t="s">
        <v>173</v>
      </c>
      <c r="D24" s="91"/>
      <c r="E24" s="91"/>
      <c r="F24" s="91"/>
    </row>
    <row r="25" spans="1:6" s="92" customFormat="1" ht="24" x14ac:dyDescent="0.3">
      <c r="A25" s="89">
        <f t="shared" si="1"/>
        <v>5</v>
      </c>
      <c r="B25" s="90" t="s">
        <v>174</v>
      </c>
      <c r="C25" s="101" t="s">
        <v>175</v>
      </c>
      <c r="D25" s="91"/>
      <c r="E25" s="91"/>
      <c r="F25" s="91"/>
    </row>
    <row r="26" spans="1:6" s="92" customFormat="1" ht="13" x14ac:dyDescent="0.3">
      <c r="A26" s="89">
        <f t="shared" si="1"/>
        <v>3</v>
      </c>
      <c r="B26" s="60">
        <v>639</v>
      </c>
      <c r="C26" s="99" t="s">
        <v>176</v>
      </c>
      <c r="D26" s="88">
        <f>D27+D29+D31+D33</f>
        <v>0</v>
      </c>
      <c r="E26" s="88">
        <f t="shared" ref="E26:F26" si="9">E27+E29+E31+E33</f>
        <v>0</v>
      </c>
      <c r="F26" s="88">
        <f t="shared" si="9"/>
        <v>0</v>
      </c>
    </row>
    <row r="27" spans="1:6" s="92" customFormat="1" ht="13" x14ac:dyDescent="0.3">
      <c r="A27" s="89">
        <f t="shared" si="1"/>
        <v>4</v>
      </c>
      <c r="B27" s="90">
        <v>6391</v>
      </c>
      <c r="C27" s="101" t="s">
        <v>177</v>
      </c>
      <c r="D27" s="65">
        <f>D28</f>
        <v>0</v>
      </c>
      <c r="E27" s="65">
        <f t="shared" ref="E27:F27" si="10">E28</f>
        <v>0</v>
      </c>
      <c r="F27" s="65">
        <f t="shared" si="10"/>
        <v>0</v>
      </c>
    </row>
    <row r="28" spans="1:6" s="92" customFormat="1" ht="13" x14ac:dyDescent="0.3">
      <c r="A28" s="89">
        <f t="shared" si="1"/>
        <v>5</v>
      </c>
      <c r="B28" s="90">
        <v>63911</v>
      </c>
      <c r="C28" s="101" t="s">
        <v>177</v>
      </c>
      <c r="D28" s="91"/>
      <c r="E28" s="91"/>
      <c r="F28" s="91"/>
    </row>
    <row r="29" spans="1:6" s="92" customFormat="1" ht="13" x14ac:dyDescent="0.3">
      <c r="A29" s="89">
        <f t="shared" si="1"/>
        <v>4</v>
      </c>
      <c r="B29" s="90">
        <v>3692</v>
      </c>
      <c r="C29" s="101" t="s">
        <v>178</v>
      </c>
      <c r="D29" s="65">
        <f>D30</f>
        <v>0</v>
      </c>
      <c r="E29" s="65">
        <f t="shared" ref="E29:F29" si="11">E30</f>
        <v>0</v>
      </c>
      <c r="F29" s="65">
        <f t="shared" si="11"/>
        <v>0</v>
      </c>
    </row>
    <row r="30" spans="1:6" s="92" customFormat="1" ht="13" x14ac:dyDescent="0.3">
      <c r="A30" s="89">
        <f t="shared" si="1"/>
        <v>5</v>
      </c>
      <c r="B30" s="90">
        <v>63921</v>
      </c>
      <c r="C30" s="101" t="s">
        <v>178</v>
      </c>
      <c r="D30" s="91"/>
      <c r="E30" s="91"/>
      <c r="F30" s="91"/>
    </row>
    <row r="31" spans="1:6" s="92" customFormat="1" ht="24" x14ac:dyDescent="0.3">
      <c r="A31" s="89">
        <f t="shared" si="1"/>
        <v>4</v>
      </c>
      <c r="B31" s="90">
        <v>6393</v>
      </c>
      <c r="C31" s="101" t="s">
        <v>179</v>
      </c>
      <c r="D31" s="65">
        <f>D32</f>
        <v>0</v>
      </c>
      <c r="E31" s="65">
        <f t="shared" ref="E31:F31" si="12">E32</f>
        <v>0</v>
      </c>
      <c r="F31" s="65">
        <f t="shared" si="12"/>
        <v>0</v>
      </c>
    </row>
    <row r="32" spans="1:6" s="92" customFormat="1" ht="24" x14ac:dyDescent="0.3">
      <c r="A32" s="89">
        <f t="shared" si="1"/>
        <v>5</v>
      </c>
      <c r="B32" s="90">
        <v>63931</v>
      </c>
      <c r="C32" s="101" t="s">
        <v>179</v>
      </c>
      <c r="D32" s="91"/>
      <c r="E32" s="91"/>
      <c r="F32" s="91"/>
    </row>
    <row r="33" spans="1:6" s="92" customFormat="1" ht="25.5" x14ac:dyDescent="0.3">
      <c r="A33" s="52">
        <f t="shared" si="1"/>
        <v>4</v>
      </c>
      <c r="B33" s="61">
        <v>6394</v>
      </c>
      <c r="C33" s="100" t="s">
        <v>180</v>
      </c>
      <c r="D33" s="65">
        <f>D34</f>
        <v>0</v>
      </c>
      <c r="E33" s="65">
        <f t="shared" ref="E33:F33" si="13">E34</f>
        <v>0</v>
      </c>
      <c r="F33" s="65">
        <f t="shared" si="13"/>
        <v>0</v>
      </c>
    </row>
    <row r="34" spans="1:6" s="92" customFormat="1" ht="24" x14ac:dyDescent="0.3">
      <c r="A34" s="89">
        <f t="shared" si="1"/>
        <v>5</v>
      </c>
      <c r="B34" s="90">
        <v>63941</v>
      </c>
      <c r="C34" s="101" t="s">
        <v>180</v>
      </c>
      <c r="D34" s="91"/>
      <c r="E34" s="91"/>
      <c r="F34" s="91"/>
    </row>
    <row r="35" spans="1:6" s="57" customFormat="1" ht="13" x14ac:dyDescent="0.3">
      <c r="A35" s="56">
        <f t="shared" si="1"/>
        <v>2</v>
      </c>
      <c r="B35" s="60">
        <v>64</v>
      </c>
      <c r="C35" s="97" t="s">
        <v>103</v>
      </c>
      <c r="D35" s="54">
        <f>D36+D44</f>
        <v>10</v>
      </c>
      <c r="E35" s="54">
        <f>E36+E44</f>
        <v>0</v>
      </c>
      <c r="F35" s="54">
        <f>F36+F44</f>
        <v>10</v>
      </c>
    </row>
    <row r="36" spans="1:6" s="57" customFormat="1" ht="13" x14ac:dyDescent="0.25">
      <c r="A36" s="56">
        <f t="shared" si="1"/>
        <v>3</v>
      </c>
      <c r="B36" s="60">
        <v>641</v>
      </c>
      <c r="C36" s="99" t="s">
        <v>104</v>
      </c>
      <c r="D36" s="88">
        <f>SUM(D37:D39)</f>
        <v>10</v>
      </c>
      <c r="E36" s="88">
        <f t="shared" ref="E36:F36" si="14">E37+E40+E42</f>
        <v>0</v>
      </c>
      <c r="F36" s="88">
        <f t="shared" si="14"/>
        <v>10</v>
      </c>
    </row>
    <row r="37" spans="1:6" s="66" customFormat="1" ht="12.5" x14ac:dyDescent="0.25">
      <c r="A37" s="52">
        <f t="shared" si="1"/>
        <v>4</v>
      </c>
      <c r="B37" s="61">
        <v>6413</v>
      </c>
      <c r="C37" s="100" t="s">
        <v>105</v>
      </c>
      <c r="D37" s="65"/>
      <c r="E37" s="65">
        <f t="shared" ref="E37:F37" si="15">E38+E39</f>
        <v>0</v>
      </c>
      <c r="F37" s="65">
        <f t="shared" si="15"/>
        <v>10</v>
      </c>
    </row>
    <row r="38" spans="1:6" s="92" customFormat="1" ht="13" x14ac:dyDescent="0.3">
      <c r="A38" s="89">
        <f t="shared" si="1"/>
        <v>5</v>
      </c>
      <c r="B38" s="90">
        <v>64131</v>
      </c>
      <c r="C38" s="101" t="s">
        <v>106</v>
      </c>
      <c r="D38" s="91"/>
      <c r="E38" s="91"/>
      <c r="F38" s="91"/>
    </row>
    <row r="39" spans="1:6" s="92" customFormat="1" ht="13" x14ac:dyDescent="0.3">
      <c r="A39" s="89">
        <f t="shared" si="1"/>
        <v>5</v>
      </c>
      <c r="B39" s="90">
        <v>64132</v>
      </c>
      <c r="C39" s="101" t="s">
        <v>107</v>
      </c>
      <c r="D39" s="91">
        <v>10</v>
      </c>
      <c r="E39" s="91"/>
      <c r="F39" s="91">
        <v>10</v>
      </c>
    </row>
    <row r="40" spans="1:6" s="66" customFormat="1" ht="12.5" x14ac:dyDescent="0.25">
      <c r="A40" s="52">
        <f t="shared" si="1"/>
        <v>4</v>
      </c>
      <c r="B40" s="61">
        <v>6415</v>
      </c>
      <c r="C40" s="100" t="s">
        <v>108</v>
      </c>
      <c r="D40" s="65">
        <f>D41</f>
        <v>0</v>
      </c>
      <c r="E40" s="65">
        <f t="shared" ref="E40:F40" si="16">E41</f>
        <v>0</v>
      </c>
      <c r="F40" s="65">
        <f t="shared" si="16"/>
        <v>0</v>
      </c>
    </row>
    <row r="41" spans="1:6" s="92" customFormat="1" ht="13" x14ac:dyDescent="0.3">
      <c r="A41" s="89">
        <f t="shared" si="1"/>
        <v>5</v>
      </c>
      <c r="B41" s="90">
        <v>64151</v>
      </c>
      <c r="C41" s="101" t="s">
        <v>109</v>
      </c>
      <c r="D41" s="91"/>
      <c r="E41" s="91"/>
      <c r="F41" s="91"/>
    </row>
    <row r="42" spans="1:6" s="66" customFormat="1" ht="12.5" x14ac:dyDescent="0.25">
      <c r="A42" s="52">
        <f t="shared" si="1"/>
        <v>4</v>
      </c>
      <c r="B42" s="61">
        <v>6419</v>
      </c>
      <c r="C42" s="100" t="s">
        <v>110</v>
      </c>
      <c r="D42" s="65">
        <f>D43</f>
        <v>0</v>
      </c>
      <c r="E42" s="65">
        <f t="shared" ref="E42:F42" si="17">E43</f>
        <v>0</v>
      </c>
      <c r="F42" s="65">
        <f t="shared" si="17"/>
        <v>0</v>
      </c>
    </row>
    <row r="43" spans="1:6" s="92" customFormat="1" ht="13" x14ac:dyDescent="0.3">
      <c r="A43" s="89">
        <f t="shared" si="1"/>
        <v>5</v>
      </c>
      <c r="B43" s="90">
        <v>64199</v>
      </c>
      <c r="C43" s="101" t="s">
        <v>110</v>
      </c>
      <c r="D43" s="91"/>
      <c r="E43" s="91"/>
      <c r="F43" s="91"/>
    </row>
    <row r="44" spans="1:6" s="57" customFormat="1" ht="13" x14ac:dyDescent="0.25">
      <c r="A44" s="56">
        <f t="shared" si="1"/>
        <v>3</v>
      </c>
      <c r="B44" s="60">
        <v>642</v>
      </c>
      <c r="C44" s="99" t="s">
        <v>111</v>
      </c>
      <c r="D44" s="88">
        <f>D45+D47+D50</f>
        <v>0</v>
      </c>
      <c r="E44" s="88">
        <f t="shared" ref="E44:F44" si="18">E45+E47+E50</f>
        <v>0</v>
      </c>
      <c r="F44" s="88">
        <f t="shared" si="18"/>
        <v>0</v>
      </c>
    </row>
    <row r="45" spans="1:6" s="68" customFormat="1" ht="12.5" x14ac:dyDescent="0.25">
      <c r="A45" s="52">
        <f t="shared" si="1"/>
        <v>4</v>
      </c>
      <c r="B45" s="61">
        <v>6421</v>
      </c>
      <c r="C45" s="100" t="s">
        <v>112</v>
      </c>
      <c r="D45" s="67">
        <f>SUM(D46:D46)</f>
        <v>0</v>
      </c>
      <c r="E45" s="67">
        <f>SUM(E46:E46)</f>
        <v>0</v>
      </c>
      <c r="F45" s="67">
        <f>SUM(F46:F46)</f>
        <v>0</v>
      </c>
    </row>
    <row r="46" spans="1:6" s="94" customFormat="1" ht="13" x14ac:dyDescent="0.3">
      <c r="A46" s="89">
        <f t="shared" si="1"/>
        <v>5</v>
      </c>
      <c r="B46" s="90">
        <v>64219</v>
      </c>
      <c r="C46" s="101" t="s">
        <v>113</v>
      </c>
      <c r="D46" s="93"/>
      <c r="E46" s="93"/>
      <c r="F46" s="93"/>
    </row>
    <row r="47" spans="1:6" s="66" customFormat="1" ht="12.5" x14ac:dyDescent="0.25">
      <c r="A47" s="52">
        <f t="shared" si="1"/>
        <v>4</v>
      </c>
      <c r="B47" s="61">
        <v>6422</v>
      </c>
      <c r="C47" s="100" t="s">
        <v>114</v>
      </c>
      <c r="D47" s="65">
        <f>SUM(D48:D49)</f>
        <v>0</v>
      </c>
      <c r="E47" s="65">
        <f>SUM(E48:E49)</f>
        <v>0</v>
      </c>
      <c r="F47" s="65">
        <f>SUM(F48:F49)</f>
        <v>0</v>
      </c>
    </row>
    <row r="48" spans="1:6" s="92" customFormat="1" ht="13" x14ac:dyDescent="0.3">
      <c r="A48" s="89">
        <f t="shared" si="1"/>
        <v>5</v>
      </c>
      <c r="B48" s="90">
        <v>64225</v>
      </c>
      <c r="C48" s="101" t="s">
        <v>115</v>
      </c>
      <c r="D48" s="91"/>
      <c r="E48" s="91"/>
      <c r="F48" s="91"/>
    </row>
    <row r="49" spans="1:6" s="92" customFormat="1" ht="13" x14ac:dyDescent="0.3">
      <c r="A49" s="89">
        <f t="shared" si="1"/>
        <v>5</v>
      </c>
      <c r="B49" s="90">
        <v>64229</v>
      </c>
      <c r="C49" s="101" t="s">
        <v>116</v>
      </c>
      <c r="D49" s="95"/>
      <c r="E49" s="95"/>
      <c r="F49" s="95"/>
    </row>
    <row r="50" spans="1:6" s="66" customFormat="1" ht="12.5" x14ac:dyDescent="0.25">
      <c r="A50" s="52">
        <f t="shared" si="1"/>
        <v>4</v>
      </c>
      <c r="B50" s="61">
        <v>6429</v>
      </c>
      <c r="C50" s="100" t="s">
        <v>117</v>
      </c>
      <c r="D50" s="65">
        <f>D51</f>
        <v>0</v>
      </c>
      <c r="E50" s="65">
        <f t="shared" ref="E50:F50" si="19">E51</f>
        <v>0</v>
      </c>
      <c r="F50" s="65">
        <f t="shared" si="19"/>
        <v>0</v>
      </c>
    </row>
    <row r="51" spans="1:6" s="92" customFormat="1" ht="13" x14ac:dyDescent="0.3">
      <c r="A51" s="89">
        <f t="shared" si="1"/>
        <v>5</v>
      </c>
      <c r="B51" s="90">
        <v>64299</v>
      </c>
      <c r="C51" s="101" t="s">
        <v>117</v>
      </c>
      <c r="D51" s="91"/>
      <c r="E51" s="91"/>
      <c r="F51" s="91"/>
    </row>
    <row r="52" spans="1:6" s="57" customFormat="1" ht="26" x14ac:dyDescent="0.3">
      <c r="A52" s="56">
        <f t="shared" si="1"/>
        <v>2</v>
      </c>
      <c r="B52" s="60">
        <v>65</v>
      </c>
      <c r="C52" s="97" t="s">
        <v>118</v>
      </c>
      <c r="D52" s="54">
        <f>D53</f>
        <v>1051675</v>
      </c>
      <c r="E52" s="54">
        <f t="shared" ref="E52:F52" si="20">E53</f>
        <v>46375</v>
      </c>
      <c r="F52" s="54">
        <f t="shared" si="20"/>
        <v>1098050</v>
      </c>
    </row>
    <row r="53" spans="1:6" s="57" customFormat="1" ht="13" x14ac:dyDescent="0.25">
      <c r="A53" s="56">
        <f t="shared" si="1"/>
        <v>3</v>
      </c>
      <c r="B53" s="60">
        <v>652</v>
      </c>
      <c r="C53" s="99" t="s">
        <v>119</v>
      </c>
      <c r="D53" s="88">
        <f>SUM(D54:D57)</f>
        <v>1051675</v>
      </c>
      <c r="E53" s="88">
        <f t="shared" ref="E53" si="21">E54</f>
        <v>46375</v>
      </c>
      <c r="F53" s="88">
        <f>SUM(F54:F57)</f>
        <v>1098050</v>
      </c>
    </row>
    <row r="54" spans="1:6" s="66" customFormat="1" ht="12.5" x14ac:dyDescent="0.25">
      <c r="A54" s="52">
        <f t="shared" si="1"/>
        <v>5</v>
      </c>
      <c r="B54" s="61">
        <v>65264</v>
      </c>
      <c r="C54" s="100" t="s">
        <v>120</v>
      </c>
      <c r="D54" s="65">
        <v>1050675</v>
      </c>
      <c r="E54" s="65">
        <v>46375</v>
      </c>
      <c r="F54" s="65">
        <f>SUM(D54:E54)</f>
        <v>1097050</v>
      </c>
    </row>
    <row r="55" spans="1:6" s="92" customFormat="1" ht="13" x14ac:dyDescent="0.3">
      <c r="A55" s="89">
        <f t="shared" si="1"/>
        <v>5</v>
      </c>
      <c r="B55" s="90">
        <v>65267</v>
      </c>
      <c r="C55" s="101" t="s">
        <v>121</v>
      </c>
      <c r="D55" s="91"/>
      <c r="E55" s="91"/>
      <c r="F55" s="91"/>
    </row>
    <row r="56" spans="1:6" s="92" customFormat="1" ht="13" x14ac:dyDescent="0.3">
      <c r="A56" s="89">
        <f t="shared" si="1"/>
        <v>5</v>
      </c>
      <c r="B56" s="90">
        <v>65268</v>
      </c>
      <c r="C56" s="101" t="s">
        <v>122</v>
      </c>
      <c r="D56" s="91"/>
      <c r="E56" s="91"/>
      <c r="F56" s="91"/>
    </row>
    <row r="57" spans="1:6" s="92" customFormat="1" ht="13" x14ac:dyDescent="0.3">
      <c r="A57" s="89">
        <f t="shared" si="1"/>
        <v>5</v>
      </c>
      <c r="B57" s="90">
        <v>65269</v>
      </c>
      <c r="C57" s="101" t="s">
        <v>123</v>
      </c>
      <c r="D57" s="91">
        <v>1000</v>
      </c>
      <c r="E57" s="91"/>
      <c r="F57" s="91">
        <v>1000</v>
      </c>
    </row>
    <row r="58" spans="1:6" s="57" customFormat="1" ht="26" x14ac:dyDescent="0.3">
      <c r="A58" s="56">
        <f t="shared" si="1"/>
        <v>2</v>
      </c>
      <c r="B58" s="60">
        <v>66</v>
      </c>
      <c r="C58" s="97" t="s">
        <v>124</v>
      </c>
      <c r="D58" s="54">
        <f>D59+D62</f>
        <v>8190</v>
      </c>
      <c r="E58" s="54">
        <f>SUM(E59)</f>
        <v>13310</v>
      </c>
      <c r="F58" s="54">
        <f t="shared" ref="F58" si="22">F59+F62</f>
        <v>21500</v>
      </c>
    </row>
    <row r="59" spans="1:6" s="57" customFormat="1" ht="13" x14ac:dyDescent="0.25">
      <c r="A59" s="56">
        <f t="shared" si="1"/>
        <v>3</v>
      </c>
      <c r="B59" s="60">
        <v>661</v>
      </c>
      <c r="C59" s="99" t="s">
        <v>125</v>
      </c>
      <c r="D59" s="88">
        <f>D60</f>
        <v>6190</v>
      </c>
      <c r="E59" s="88">
        <f t="shared" ref="E59:F60" si="23">E60</f>
        <v>13310</v>
      </c>
      <c r="F59" s="88">
        <f t="shared" si="23"/>
        <v>19500</v>
      </c>
    </row>
    <row r="60" spans="1:6" s="66" customFormat="1" ht="12.5" x14ac:dyDescent="0.25">
      <c r="A60" s="52">
        <f t="shared" si="1"/>
        <v>4</v>
      </c>
      <c r="B60" s="61">
        <v>6615</v>
      </c>
      <c r="C60" s="100" t="s">
        <v>126</v>
      </c>
      <c r="D60" s="65">
        <f>D61</f>
        <v>6190</v>
      </c>
      <c r="E60" s="65">
        <f t="shared" si="23"/>
        <v>13310</v>
      </c>
      <c r="F60" s="65">
        <f t="shared" si="23"/>
        <v>19500</v>
      </c>
    </row>
    <row r="61" spans="1:6" s="92" customFormat="1" ht="13" x14ac:dyDescent="0.3">
      <c r="A61" s="89">
        <f t="shared" si="1"/>
        <v>5</v>
      </c>
      <c r="B61" s="90">
        <v>66151</v>
      </c>
      <c r="C61" s="101" t="s">
        <v>126</v>
      </c>
      <c r="D61" s="91">
        <v>6190</v>
      </c>
      <c r="E61" s="91">
        <v>13310</v>
      </c>
      <c r="F61" s="91">
        <f>SUM(D61:E61)</f>
        <v>19500</v>
      </c>
    </row>
    <row r="62" spans="1:6" s="57" customFormat="1" ht="13" x14ac:dyDescent="0.25">
      <c r="A62" s="56">
        <f t="shared" si="1"/>
        <v>3</v>
      </c>
      <c r="B62" s="60">
        <v>663</v>
      </c>
      <c r="C62" s="99" t="s">
        <v>127</v>
      </c>
      <c r="D62" s="88">
        <f>D63+D66</f>
        <v>2000</v>
      </c>
      <c r="E62" s="88">
        <f t="shared" ref="E62:F62" si="24">E63+E66</f>
        <v>0</v>
      </c>
      <c r="F62" s="88">
        <f t="shared" si="24"/>
        <v>2000</v>
      </c>
    </row>
    <row r="63" spans="1:6" s="66" customFormat="1" ht="12.5" x14ac:dyDescent="0.25">
      <c r="A63" s="52">
        <f t="shared" si="1"/>
        <v>4</v>
      </c>
      <c r="B63" s="61">
        <v>6631</v>
      </c>
      <c r="C63" s="100" t="s">
        <v>128</v>
      </c>
      <c r="D63" s="65">
        <f>SUM(D64)</f>
        <v>2000</v>
      </c>
      <c r="E63" s="65"/>
      <c r="F63" s="65">
        <v>2000</v>
      </c>
    </row>
    <row r="64" spans="1:6" s="66" customFormat="1" ht="12.5" x14ac:dyDescent="0.25">
      <c r="A64" s="52"/>
      <c r="B64" s="61">
        <v>66313</v>
      </c>
      <c r="C64" s="100" t="s">
        <v>236</v>
      </c>
      <c r="D64" s="65">
        <v>2000</v>
      </c>
      <c r="E64" s="65">
        <v>0</v>
      </c>
      <c r="F64" s="65">
        <f>SUM(D64)</f>
        <v>2000</v>
      </c>
    </row>
    <row r="65" spans="1:6" s="92" customFormat="1" ht="13" x14ac:dyDescent="0.3">
      <c r="A65" s="89">
        <f t="shared" si="1"/>
        <v>5</v>
      </c>
      <c r="B65" s="90">
        <v>66314</v>
      </c>
      <c r="C65" s="101" t="s">
        <v>129</v>
      </c>
      <c r="D65" s="91"/>
      <c r="E65" s="91"/>
      <c r="F65" s="91"/>
    </row>
    <row r="66" spans="1:6" s="66" customFormat="1" ht="12.5" x14ac:dyDescent="0.25">
      <c r="A66" s="52">
        <f t="shared" si="1"/>
        <v>4</v>
      </c>
      <c r="B66" s="61">
        <v>6632</v>
      </c>
      <c r="C66" s="100" t="s">
        <v>130</v>
      </c>
      <c r="D66" s="65">
        <f>D68</f>
        <v>0</v>
      </c>
      <c r="E66" s="65">
        <f>SUM(E67)</f>
        <v>0</v>
      </c>
      <c r="F66" s="65">
        <f>SUM(F67)</f>
        <v>0</v>
      </c>
    </row>
    <row r="67" spans="1:6" s="66" customFormat="1" ht="12.5" x14ac:dyDescent="0.25">
      <c r="A67" s="52"/>
      <c r="B67" s="61">
        <v>66321</v>
      </c>
      <c r="C67" s="100" t="s">
        <v>222</v>
      </c>
      <c r="D67" s="65"/>
      <c r="E67" s="65"/>
      <c r="F67" s="65"/>
    </row>
    <row r="68" spans="1:6" s="92" customFormat="1" ht="13" x14ac:dyDescent="0.3">
      <c r="A68" s="89">
        <f t="shared" si="1"/>
        <v>5</v>
      </c>
      <c r="B68" s="90">
        <v>66322</v>
      </c>
      <c r="C68" s="101" t="s">
        <v>131</v>
      </c>
      <c r="D68" s="91"/>
      <c r="E68" s="91"/>
      <c r="F68" s="91"/>
    </row>
    <row r="69" spans="1:6" s="57" customFormat="1" ht="26" x14ac:dyDescent="0.3">
      <c r="A69" s="56">
        <f t="shared" si="1"/>
        <v>2</v>
      </c>
      <c r="B69" s="60">
        <v>67</v>
      </c>
      <c r="C69" s="97" t="s">
        <v>132</v>
      </c>
      <c r="D69" s="54">
        <f>D70+D77</f>
        <v>691852.2</v>
      </c>
      <c r="E69" s="54">
        <f t="shared" ref="E69:F69" si="25">E70+E77</f>
        <v>8392</v>
      </c>
      <c r="F69" s="54">
        <f t="shared" si="25"/>
        <v>700244.2</v>
      </c>
    </row>
    <row r="70" spans="1:6" s="57" customFormat="1" ht="23" x14ac:dyDescent="0.25">
      <c r="A70" s="56">
        <f t="shared" si="1"/>
        <v>3</v>
      </c>
      <c r="B70" s="60">
        <v>671</v>
      </c>
      <c r="C70" s="99" t="s">
        <v>133</v>
      </c>
      <c r="D70" s="54">
        <f>D71+D73+D75</f>
        <v>691852.2</v>
      </c>
      <c r="E70" s="54">
        <f t="shared" ref="E70:F70" si="26">E71+E73+E75</f>
        <v>8392</v>
      </c>
      <c r="F70" s="54">
        <f t="shared" si="26"/>
        <v>700244.2</v>
      </c>
    </row>
    <row r="71" spans="1:6" s="66" customFormat="1" ht="12.5" x14ac:dyDescent="0.25">
      <c r="A71" s="52">
        <f t="shared" si="1"/>
        <v>4</v>
      </c>
      <c r="B71" s="61">
        <v>6711</v>
      </c>
      <c r="C71" s="100" t="s">
        <v>134</v>
      </c>
      <c r="D71" s="58">
        <f>SUM(D72)</f>
        <v>691852.2</v>
      </c>
      <c r="E71" s="58">
        <f t="shared" ref="E71:F71" si="27">SUM(E72)</f>
        <v>8392</v>
      </c>
      <c r="F71" s="58">
        <f t="shared" si="27"/>
        <v>700244.2</v>
      </c>
    </row>
    <row r="72" spans="1:6" s="92" customFormat="1" ht="13" x14ac:dyDescent="0.3">
      <c r="A72" s="89">
        <f t="shared" si="1"/>
        <v>5</v>
      </c>
      <c r="B72" s="90">
        <v>67111</v>
      </c>
      <c r="C72" s="101" t="s">
        <v>134</v>
      </c>
      <c r="D72" s="91">
        <v>691852.2</v>
      </c>
      <c r="E72" s="91">
        <v>8392</v>
      </c>
      <c r="F72" s="91">
        <f>SUM(D72:E72)</f>
        <v>700244.2</v>
      </c>
    </row>
    <row r="73" spans="1:6" s="66" customFormat="1" ht="25" x14ac:dyDescent="0.25">
      <c r="A73" s="52">
        <f t="shared" si="1"/>
        <v>4</v>
      </c>
      <c r="B73" s="61">
        <v>6712</v>
      </c>
      <c r="C73" s="100" t="s">
        <v>135</v>
      </c>
      <c r="D73" s="58">
        <f>SUM(D74)</f>
        <v>0</v>
      </c>
      <c r="E73" s="58">
        <f t="shared" ref="E73:F73" si="28">SUM(E74)</f>
        <v>0</v>
      </c>
      <c r="F73" s="58">
        <f t="shared" si="28"/>
        <v>0</v>
      </c>
    </row>
    <row r="74" spans="1:6" s="92" customFormat="1" ht="24" x14ac:dyDescent="0.3">
      <c r="A74" s="89">
        <f t="shared" si="1"/>
        <v>5</v>
      </c>
      <c r="B74" s="90">
        <v>67121</v>
      </c>
      <c r="C74" s="101" t="s">
        <v>135</v>
      </c>
      <c r="D74" s="91"/>
      <c r="E74" s="91"/>
      <c r="F74" s="91"/>
    </row>
    <row r="75" spans="1:6" s="66" customFormat="1" ht="25" x14ac:dyDescent="0.25">
      <c r="A75" s="52">
        <f t="shared" ref="A75:A104" si="29">LEN(B75)</f>
        <v>4</v>
      </c>
      <c r="B75" s="61">
        <v>6714</v>
      </c>
      <c r="C75" s="100" t="s">
        <v>136</v>
      </c>
      <c r="D75" s="58">
        <f>SUM(D76)</f>
        <v>0</v>
      </c>
      <c r="E75" s="58">
        <f t="shared" ref="E75:F75" si="30">SUM(E76)</f>
        <v>0</v>
      </c>
      <c r="F75" s="58">
        <f t="shared" si="30"/>
        <v>0</v>
      </c>
    </row>
    <row r="76" spans="1:6" s="92" customFormat="1" ht="24" x14ac:dyDescent="0.3">
      <c r="A76" s="89">
        <f t="shared" si="29"/>
        <v>5</v>
      </c>
      <c r="B76" s="90">
        <v>67141</v>
      </c>
      <c r="C76" s="101" t="s">
        <v>136</v>
      </c>
      <c r="D76" s="91"/>
      <c r="E76" s="91"/>
      <c r="F76" s="91"/>
    </row>
    <row r="77" spans="1:6" s="57" customFormat="1" ht="13" x14ac:dyDescent="0.25">
      <c r="A77" s="56">
        <f t="shared" si="29"/>
        <v>3</v>
      </c>
      <c r="B77" s="60">
        <v>673</v>
      </c>
      <c r="C77" s="99" t="s">
        <v>137</v>
      </c>
      <c r="D77" s="54">
        <f>SUM(D78)</f>
        <v>0</v>
      </c>
      <c r="E77" s="54">
        <f t="shared" ref="E77:F78" si="31">SUM(E78)</f>
        <v>0</v>
      </c>
      <c r="F77" s="54">
        <f t="shared" si="31"/>
        <v>0</v>
      </c>
    </row>
    <row r="78" spans="1:6" s="66" customFormat="1" ht="12.5" x14ac:dyDescent="0.25">
      <c r="A78" s="52">
        <f t="shared" si="29"/>
        <v>4</v>
      </c>
      <c r="B78" s="61">
        <v>6731</v>
      </c>
      <c r="C78" s="100" t="s">
        <v>137</v>
      </c>
      <c r="D78" s="58">
        <f>SUM(D79)</f>
        <v>0</v>
      </c>
      <c r="E78" s="58">
        <f t="shared" si="31"/>
        <v>0</v>
      </c>
      <c r="F78" s="58">
        <f t="shared" si="31"/>
        <v>0</v>
      </c>
    </row>
    <row r="79" spans="1:6" s="92" customFormat="1" ht="13" x14ac:dyDescent="0.3">
      <c r="A79" s="89">
        <f t="shared" si="29"/>
        <v>5</v>
      </c>
      <c r="B79" s="90">
        <v>67311</v>
      </c>
      <c r="C79" s="101" t="s">
        <v>137</v>
      </c>
      <c r="D79" s="91"/>
      <c r="E79" s="91"/>
      <c r="F79" s="91"/>
    </row>
    <row r="80" spans="1:6" s="57" customFormat="1" ht="13" x14ac:dyDescent="0.3">
      <c r="A80" s="56">
        <f t="shared" si="29"/>
        <v>2</v>
      </c>
      <c r="B80" s="60">
        <v>68</v>
      </c>
      <c r="C80" s="97" t="s">
        <v>138</v>
      </c>
      <c r="D80" s="54">
        <f>D81</f>
        <v>0</v>
      </c>
      <c r="E80" s="54">
        <f t="shared" ref="E80:F80" si="32">E81</f>
        <v>0</v>
      </c>
      <c r="F80" s="54">
        <f t="shared" si="32"/>
        <v>0</v>
      </c>
    </row>
    <row r="81" spans="1:6" s="57" customFormat="1" ht="13" x14ac:dyDescent="0.25">
      <c r="A81" s="56">
        <f t="shared" si="29"/>
        <v>3</v>
      </c>
      <c r="B81" s="60">
        <v>683</v>
      </c>
      <c r="C81" s="99" t="s">
        <v>139</v>
      </c>
      <c r="D81" s="54">
        <f>D82</f>
        <v>0</v>
      </c>
      <c r="E81" s="54">
        <f t="shared" ref="E81:F81" si="33">E82</f>
        <v>0</v>
      </c>
      <c r="F81" s="54">
        <f t="shared" si="33"/>
        <v>0</v>
      </c>
    </row>
    <row r="82" spans="1:6" s="66" customFormat="1" ht="12.5" x14ac:dyDescent="0.25">
      <c r="A82" s="52">
        <f t="shared" si="29"/>
        <v>4</v>
      </c>
      <c r="B82" s="61">
        <v>6831</v>
      </c>
      <c r="C82" s="100" t="s">
        <v>139</v>
      </c>
      <c r="D82" s="58">
        <f>SUM(D83)</f>
        <v>0</v>
      </c>
      <c r="E82" s="58">
        <f t="shared" ref="E82:F82" si="34">SUM(E83)</f>
        <v>0</v>
      </c>
      <c r="F82" s="58">
        <f t="shared" si="34"/>
        <v>0</v>
      </c>
    </row>
    <row r="83" spans="1:6" s="92" customFormat="1" ht="13" x14ac:dyDescent="0.3">
      <c r="A83" s="89">
        <f t="shared" si="29"/>
        <v>5</v>
      </c>
      <c r="B83" s="90">
        <v>68311</v>
      </c>
      <c r="C83" s="101" t="s">
        <v>139</v>
      </c>
      <c r="D83" s="91"/>
      <c r="E83" s="91"/>
      <c r="F83" s="91"/>
    </row>
    <row r="84" spans="1:6" s="55" customFormat="1" ht="13" x14ac:dyDescent="0.3">
      <c r="A84" s="53">
        <f t="shared" si="29"/>
        <v>1</v>
      </c>
      <c r="B84" s="60">
        <v>7</v>
      </c>
      <c r="C84" s="97" t="s">
        <v>140</v>
      </c>
      <c r="D84" s="54">
        <f>D85+D89</f>
        <v>2445</v>
      </c>
      <c r="E84" s="54">
        <f t="shared" ref="E84:F84" si="35">E85+E89</f>
        <v>-2445</v>
      </c>
      <c r="F84" s="54">
        <f t="shared" si="35"/>
        <v>0</v>
      </c>
    </row>
    <row r="85" spans="1:6" s="57" customFormat="1" ht="13" x14ac:dyDescent="0.3">
      <c r="A85" s="56">
        <f t="shared" si="29"/>
        <v>2</v>
      </c>
      <c r="B85" s="60">
        <v>71</v>
      </c>
      <c r="C85" s="97" t="s">
        <v>141</v>
      </c>
      <c r="D85" s="54">
        <f>D86</f>
        <v>0</v>
      </c>
      <c r="E85" s="54">
        <f t="shared" ref="E85:F87" si="36">E86</f>
        <v>0</v>
      </c>
      <c r="F85" s="54">
        <f t="shared" si="36"/>
        <v>0</v>
      </c>
    </row>
    <row r="86" spans="1:6" s="57" customFormat="1" ht="13" x14ac:dyDescent="0.25">
      <c r="A86" s="56">
        <f t="shared" si="29"/>
        <v>3</v>
      </c>
      <c r="B86" s="60">
        <v>711</v>
      </c>
      <c r="C86" s="99" t="s">
        <v>142</v>
      </c>
      <c r="D86" s="88">
        <f>D87</f>
        <v>0</v>
      </c>
      <c r="E86" s="88">
        <f t="shared" si="36"/>
        <v>0</v>
      </c>
      <c r="F86" s="88">
        <f t="shared" si="36"/>
        <v>0</v>
      </c>
    </row>
    <row r="87" spans="1:6" s="66" customFormat="1" ht="12.5" x14ac:dyDescent="0.25">
      <c r="A87" s="52">
        <f t="shared" si="29"/>
        <v>4</v>
      </c>
      <c r="B87" s="61">
        <v>7111</v>
      </c>
      <c r="C87" s="100" t="s">
        <v>81</v>
      </c>
      <c r="D87" s="65">
        <f>D88</f>
        <v>0</v>
      </c>
      <c r="E87" s="65">
        <f t="shared" si="36"/>
        <v>0</v>
      </c>
      <c r="F87" s="65">
        <f t="shared" si="36"/>
        <v>0</v>
      </c>
    </row>
    <row r="88" spans="1:6" s="92" customFormat="1" ht="13" x14ac:dyDescent="0.3">
      <c r="A88" s="89">
        <f t="shared" si="29"/>
        <v>5</v>
      </c>
      <c r="B88" s="90">
        <v>71111</v>
      </c>
      <c r="C88" s="101" t="s">
        <v>143</v>
      </c>
      <c r="D88" s="95"/>
      <c r="E88" s="95"/>
      <c r="F88" s="95"/>
    </row>
    <row r="89" spans="1:6" s="57" customFormat="1" ht="13" x14ac:dyDescent="0.3">
      <c r="A89" s="56">
        <f t="shared" si="29"/>
        <v>2</v>
      </c>
      <c r="B89" s="60">
        <v>72</v>
      </c>
      <c r="C89" s="97" t="s">
        <v>144</v>
      </c>
      <c r="D89" s="54">
        <f>D90+D95</f>
        <v>2445</v>
      </c>
      <c r="E89" s="54">
        <f t="shared" ref="E89:F89" si="37">E90+E95</f>
        <v>-2445</v>
      </c>
      <c r="F89" s="54">
        <f t="shared" si="37"/>
        <v>0</v>
      </c>
    </row>
    <row r="90" spans="1:6" s="57" customFormat="1" ht="13" x14ac:dyDescent="0.25">
      <c r="A90" s="56">
        <f t="shared" si="29"/>
        <v>3</v>
      </c>
      <c r="B90" s="60">
        <v>721</v>
      </c>
      <c r="C90" s="99" t="s">
        <v>145</v>
      </c>
      <c r="D90" s="88">
        <f>D91+D93</f>
        <v>2445</v>
      </c>
      <c r="E90" s="88">
        <f t="shared" ref="E90:F90" si="38">E91+E93</f>
        <v>-2445</v>
      </c>
      <c r="F90" s="88">
        <f t="shared" si="38"/>
        <v>0</v>
      </c>
    </row>
    <row r="91" spans="1:6" s="66" customFormat="1" ht="12.5" x14ac:dyDescent="0.25">
      <c r="A91" s="52">
        <f t="shared" si="29"/>
        <v>4</v>
      </c>
      <c r="B91" s="61">
        <v>7211</v>
      </c>
      <c r="C91" s="100" t="s">
        <v>146</v>
      </c>
      <c r="D91" s="65">
        <f>D92</f>
        <v>2445</v>
      </c>
      <c r="E91" s="65">
        <f t="shared" ref="E91:F91" si="39">E92</f>
        <v>-2445</v>
      </c>
      <c r="F91" s="65">
        <f t="shared" si="39"/>
        <v>0</v>
      </c>
    </row>
    <row r="92" spans="1:6" s="92" customFormat="1" ht="13" x14ac:dyDescent="0.3">
      <c r="A92" s="89">
        <f t="shared" si="29"/>
        <v>5</v>
      </c>
      <c r="B92" s="90">
        <v>72119</v>
      </c>
      <c r="C92" s="101" t="s">
        <v>147</v>
      </c>
      <c r="D92" s="91">
        <v>2445</v>
      </c>
      <c r="E92" s="91">
        <v>-2445</v>
      </c>
      <c r="F92" s="91">
        <f>D92+E92</f>
        <v>0</v>
      </c>
    </row>
    <row r="93" spans="1:6" s="66" customFormat="1" ht="12.5" x14ac:dyDescent="0.25">
      <c r="A93" s="52">
        <f t="shared" si="29"/>
        <v>4</v>
      </c>
      <c r="B93" s="61">
        <v>7212</v>
      </c>
      <c r="C93" s="100" t="s">
        <v>84</v>
      </c>
      <c r="D93" s="65">
        <f>D94</f>
        <v>0</v>
      </c>
      <c r="E93" s="65">
        <f t="shared" ref="E93:F93" si="40">E94</f>
        <v>0</v>
      </c>
      <c r="F93" s="65">
        <f t="shared" si="40"/>
        <v>0</v>
      </c>
    </row>
    <row r="94" spans="1:6" s="92" customFormat="1" ht="13" x14ac:dyDescent="0.3">
      <c r="A94" s="89">
        <f t="shared" si="29"/>
        <v>5</v>
      </c>
      <c r="B94" s="90">
        <v>72121</v>
      </c>
      <c r="C94" s="101" t="s">
        <v>148</v>
      </c>
      <c r="D94" s="91"/>
      <c r="E94" s="91"/>
      <c r="F94" s="91"/>
    </row>
    <row r="95" spans="1:6" s="57" customFormat="1" ht="13" x14ac:dyDescent="0.25">
      <c r="A95" s="56">
        <f t="shared" si="29"/>
        <v>3</v>
      </c>
      <c r="B95" s="60">
        <v>723</v>
      </c>
      <c r="C95" s="99" t="s">
        <v>149</v>
      </c>
      <c r="D95" s="88">
        <f>D96</f>
        <v>0</v>
      </c>
      <c r="E95" s="88">
        <f t="shared" ref="E95:F96" si="41">E96</f>
        <v>0</v>
      </c>
      <c r="F95" s="88">
        <f t="shared" si="41"/>
        <v>0</v>
      </c>
    </row>
    <row r="96" spans="1:6" s="66" customFormat="1" ht="12.5" x14ac:dyDescent="0.25">
      <c r="A96" s="52">
        <f t="shared" si="29"/>
        <v>4</v>
      </c>
      <c r="B96" s="61">
        <v>7231</v>
      </c>
      <c r="C96" s="100" t="s">
        <v>90</v>
      </c>
      <c r="D96" s="65">
        <f>D97</f>
        <v>0</v>
      </c>
      <c r="E96" s="65">
        <f t="shared" si="41"/>
        <v>0</v>
      </c>
      <c r="F96" s="65">
        <f t="shared" si="41"/>
        <v>0</v>
      </c>
    </row>
    <row r="97" spans="1:6" s="92" customFormat="1" ht="13" x14ac:dyDescent="0.3">
      <c r="A97" s="89">
        <f t="shared" si="29"/>
        <v>5</v>
      </c>
      <c r="B97" s="90">
        <v>72311</v>
      </c>
      <c r="C97" s="101" t="s">
        <v>150</v>
      </c>
      <c r="D97" s="91"/>
      <c r="E97" s="91"/>
      <c r="F97" s="91"/>
    </row>
    <row r="98" spans="1:6" s="55" customFormat="1" ht="13" x14ac:dyDescent="0.3">
      <c r="A98" s="53">
        <f t="shared" si="29"/>
        <v>1</v>
      </c>
      <c r="B98" s="60">
        <v>8</v>
      </c>
      <c r="C98" s="97" t="s">
        <v>151</v>
      </c>
      <c r="D98" s="54">
        <f>D99</f>
        <v>0</v>
      </c>
      <c r="E98" s="54">
        <f t="shared" ref="E98:F98" si="42">E99</f>
        <v>0</v>
      </c>
      <c r="F98" s="54">
        <f t="shared" si="42"/>
        <v>0</v>
      </c>
    </row>
    <row r="99" spans="1:6" s="57" customFormat="1" ht="13" x14ac:dyDescent="0.3">
      <c r="A99" s="56">
        <f t="shared" si="29"/>
        <v>2</v>
      </c>
      <c r="B99" s="60">
        <v>84</v>
      </c>
      <c r="C99" s="97" t="s">
        <v>152</v>
      </c>
      <c r="D99" s="54">
        <f>D100+D102</f>
        <v>0</v>
      </c>
      <c r="E99" s="54">
        <f t="shared" ref="E99:F99" si="43">E100+E102</f>
        <v>0</v>
      </c>
      <c r="F99" s="54">
        <f t="shared" si="43"/>
        <v>0</v>
      </c>
    </row>
    <row r="100" spans="1:6" s="57" customFormat="1" ht="23" x14ac:dyDescent="0.25">
      <c r="A100" s="56">
        <f t="shared" si="29"/>
        <v>3</v>
      </c>
      <c r="B100" s="60">
        <v>844</v>
      </c>
      <c r="C100" s="99" t="s">
        <v>153</v>
      </c>
      <c r="D100" s="54">
        <f>D101</f>
        <v>0</v>
      </c>
      <c r="E100" s="54">
        <f t="shared" ref="E100:F100" si="44">E101</f>
        <v>0</v>
      </c>
      <c r="F100" s="54">
        <f t="shared" si="44"/>
        <v>0</v>
      </c>
    </row>
    <row r="101" spans="1:6" s="66" customFormat="1" ht="12.5" x14ac:dyDescent="0.25">
      <c r="A101" s="52">
        <f t="shared" si="29"/>
        <v>4</v>
      </c>
      <c r="B101" s="61">
        <v>8443</v>
      </c>
      <c r="C101" s="100" t="s">
        <v>154</v>
      </c>
      <c r="D101" s="58"/>
      <c r="E101" s="58"/>
      <c r="F101" s="58"/>
    </row>
    <row r="102" spans="1:6" s="57" customFormat="1" ht="13" x14ac:dyDescent="0.25">
      <c r="A102" s="56">
        <f t="shared" si="29"/>
        <v>3</v>
      </c>
      <c r="B102" s="60">
        <v>847</v>
      </c>
      <c r="C102" s="99" t="s">
        <v>155</v>
      </c>
      <c r="D102" s="88">
        <f>D103</f>
        <v>0</v>
      </c>
      <c r="E102" s="88">
        <f t="shared" ref="E102:F103" si="45">E103</f>
        <v>0</v>
      </c>
      <c r="F102" s="88">
        <f t="shared" si="45"/>
        <v>0</v>
      </c>
    </row>
    <row r="103" spans="1:6" s="66" customFormat="1" ht="12.5" x14ac:dyDescent="0.25">
      <c r="A103" s="52">
        <f t="shared" si="29"/>
        <v>4</v>
      </c>
      <c r="B103" s="61">
        <v>8471</v>
      </c>
      <c r="C103" s="100" t="s">
        <v>156</v>
      </c>
      <c r="D103" s="65">
        <f>D104</f>
        <v>0</v>
      </c>
      <c r="E103" s="65">
        <f t="shared" si="45"/>
        <v>0</v>
      </c>
      <c r="F103" s="65">
        <f t="shared" si="45"/>
        <v>0</v>
      </c>
    </row>
    <row r="104" spans="1:6" s="92" customFormat="1" ht="13" x14ac:dyDescent="0.3">
      <c r="A104" s="89">
        <f t="shared" si="29"/>
        <v>5</v>
      </c>
      <c r="B104" s="90">
        <v>84712</v>
      </c>
      <c r="C104" s="101" t="s">
        <v>157</v>
      </c>
      <c r="D104" s="91"/>
      <c r="E104" s="91"/>
      <c r="F104" s="91"/>
    </row>
  </sheetData>
  <autoFilter ref="A2:F104"/>
  <mergeCells count="1">
    <mergeCell ref="C1:F1"/>
  </mergeCells>
  <pageMargins left="0.74803149606299213" right="0.74803149606299213" top="0.98425196850393704" bottom="0.98425196850393704" header="0.51181102362204722" footer="0.51181102362204722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5"/>
  <sheetViews>
    <sheetView zoomScaleNormal="100" workbookViewId="0">
      <selection activeCell="M6" sqref="M6"/>
    </sheetView>
  </sheetViews>
  <sheetFormatPr defaultColWidth="11.453125" defaultRowHeight="12.5" x14ac:dyDescent="0.25"/>
  <cols>
    <col min="1" max="1" width="11.453125" style="46" bestFit="1" customWidth="1"/>
    <col min="2" max="2" width="35.453125" style="47" customWidth="1"/>
    <col min="3" max="3" width="15.1796875" style="2" customWidth="1"/>
    <col min="4" max="4" width="10.453125" style="2" customWidth="1"/>
    <col min="5" max="5" width="10.1796875" style="2" customWidth="1"/>
    <col min="6" max="6" width="11.54296875" style="2" customWidth="1"/>
    <col min="7" max="7" width="9.26953125" style="2" customWidth="1"/>
    <col min="8" max="8" width="12.453125" style="2" customWidth="1"/>
    <col min="9" max="9" width="10.54296875" style="2" customWidth="1"/>
    <col min="10" max="10" width="12.54296875" style="2" customWidth="1"/>
    <col min="11" max="11" width="12.453125" style="2" customWidth="1"/>
    <col min="12" max="12" width="11.54296875" style="2" customWidth="1"/>
    <col min="13" max="13" width="13.1796875" style="2" customWidth="1"/>
    <col min="14" max="14" width="10.1796875" style="2" customWidth="1"/>
    <col min="15" max="15" width="10.54296875" style="2" customWidth="1"/>
    <col min="16" max="16" width="10.81640625" style="2" customWidth="1"/>
    <col min="17" max="17" width="9" style="2" customWidth="1"/>
    <col min="18" max="18" width="10.26953125" style="2" customWidth="1"/>
    <col min="19" max="19" width="10.81640625" style="2" customWidth="1"/>
    <col min="20" max="20" width="7" style="2" customWidth="1"/>
    <col min="21" max="21" width="10" style="2" customWidth="1"/>
    <col min="22" max="22" width="10.54296875" style="128" customWidth="1"/>
    <col min="23" max="247" width="11.453125" style="128"/>
    <col min="248" max="248" width="11.453125" style="128" bestFit="1" customWidth="1"/>
    <col min="249" max="249" width="34.453125" style="128" customWidth="1"/>
    <col min="250" max="250" width="14.26953125" style="128" customWidth="1"/>
    <col min="251" max="251" width="15.7265625" style="128" customWidth="1"/>
    <col min="252" max="252" width="12.453125" style="128" bestFit="1" customWidth="1"/>
    <col min="253" max="253" width="14.1796875" style="128" bestFit="1" customWidth="1"/>
    <col min="254" max="254" width="12" style="128" customWidth="1"/>
    <col min="255" max="256" width="10.81640625" style="128" customWidth="1"/>
    <col min="257" max="257" width="14.26953125" style="128" customWidth="1"/>
    <col min="258" max="258" width="10" style="128" bestFit="1" customWidth="1"/>
    <col min="259" max="260" width="12.26953125" style="128" bestFit="1" customWidth="1"/>
    <col min="261" max="261" width="14.1796875" style="128" customWidth="1"/>
    <col min="262" max="262" width="15.1796875" style="128" customWidth="1"/>
    <col min="263" max="263" width="11.453125" style="128"/>
    <col min="264" max="264" width="10.81640625" style="128" customWidth="1"/>
    <col min="265" max="267" width="11.453125" style="128"/>
    <col min="268" max="268" width="13.81640625" style="128" customWidth="1"/>
    <col min="269" max="272" width="11.453125" style="128"/>
    <col min="273" max="273" width="10.81640625" style="128" customWidth="1"/>
    <col min="274" max="503" width="11.453125" style="128"/>
    <col min="504" max="504" width="11.453125" style="128" bestFit="1" customWidth="1"/>
    <col min="505" max="505" width="34.453125" style="128" customWidth="1"/>
    <col min="506" max="506" width="14.26953125" style="128" customWidth="1"/>
    <col min="507" max="507" width="15.7265625" style="128" customWidth="1"/>
    <col min="508" max="508" width="12.453125" style="128" bestFit="1" customWidth="1"/>
    <col min="509" max="509" width="14.1796875" style="128" bestFit="1" customWidth="1"/>
    <col min="510" max="510" width="12" style="128" customWidth="1"/>
    <col min="511" max="512" width="10.81640625" style="128" customWidth="1"/>
    <col min="513" max="513" width="14.26953125" style="128" customWidth="1"/>
    <col min="514" max="514" width="10" style="128" bestFit="1" customWidth="1"/>
    <col min="515" max="516" width="12.26953125" style="128" bestFit="1" customWidth="1"/>
    <col min="517" max="517" width="14.1796875" style="128" customWidth="1"/>
    <col min="518" max="518" width="15.1796875" style="128" customWidth="1"/>
    <col min="519" max="519" width="11.453125" style="128"/>
    <col min="520" max="520" width="10.81640625" style="128" customWidth="1"/>
    <col min="521" max="523" width="11.453125" style="128"/>
    <col min="524" max="524" width="13.81640625" style="128" customWidth="1"/>
    <col min="525" max="528" width="11.453125" style="128"/>
    <col min="529" max="529" width="10.81640625" style="128" customWidth="1"/>
    <col min="530" max="759" width="11.453125" style="128"/>
    <col min="760" max="760" width="11.453125" style="128" bestFit="1" customWidth="1"/>
    <col min="761" max="761" width="34.453125" style="128" customWidth="1"/>
    <col min="762" max="762" width="14.26953125" style="128" customWidth="1"/>
    <col min="763" max="763" width="15.7265625" style="128" customWidth="1"/>
    <col min="764" max="764" width="12.453125" style="128" bestFit="1" customWidth="1"/>
    <col min="765" max="765" width="14.1796875" style="128" bestFit="1" customWidth="1"/>
    <col min="766" max="766" width="12" style="128" customWidth="1"/>
    <col min="767" max="768" width="10.81640625" style="128" customWidth="1"/>
    <col min="769" max="769" width="14.26953125" style="128" customWidth="1"/>
    <col min="770" max="770" width="10" style="128" bestFit="1" customWidth="1"/>
    <col min="771" max="772" width="12.26953125" style="128" bestFit="1" customWidth="1"/>
    <col min="773" max="773" width="14.1796875" style="128" customWidth="1"/>
    <col min="774" max="774" width="15.1796875" style="128" customWidth="1"/>
    <col min="775" max="775" width="11.453125" style="128"/>
    <col min="776" max="776" width="10.81640625" style="128" customWidth="1"/>
    <col min="777" max="779" width="11.453125" style="128"/>
    <col min="780" max="780" width="13.81640625" style="128" customWidth="1"/>
    <col min="781" max="784" width="11.453125" style="128"/>
    <col min="785" max="785" width="10.81640625" style="128" customWidth="1"/>
    <col min="786" max="1015" width="11.453125" style="128"/>
    <col min="1016" max="1016" width="11.453125" style="128" bestFit="1" customWidth="1"/>
    <col min="1017" max="1017" width="34.453125" style="128" customWidth="1"/>
    <col min="1018" max="1018" width="14.26953125" style="128" customWidth="1"/>
    <col min="1019" max="1019" width="15.7265625" style="128" customWidth="1"/>
    <col min="1020" max="1020" width="12.453125" style="128" bestFit="1" customWidth="1"/>
    <col min="1021" max="1021" width="14.1796875" style="128" bestFit="1" customWidth="1"/>
    <col min="1022" max="1022" width="12" style="128" customWidth="1"/>
    <col min="1023" max="1024" width="10.81640625" style="128" customWidth="1"/>
    <col min="1025" max="1025" width="14.26953125" style="128" customWidth="1"/>
    <col min="1026" max="1026" width="10" style="128" bestFit="1" customWidth="1"/>
    <col min="1027" max="1028" width="12.26953125" style="128" bestFit="1" customWidth="1"/>
    <col min="1029" max="1029" width="14.1796875" style="128" customWidth="1"/>
    <col min="1030" max="1030" width="15.1796875" style="128" customWidth="1"/>
    <col min="1031" max="1031" width="11.453125" style="128"/>
    <col min="1032" max="1032" width="10.81640625" style="128" customWidth="1"/>
    <col min="1033" max="1035" width="11.453125" style="128"/>
    <col min="1036" max="1036" width="13.81640625" style="128" customWidth="1"/>
    <col min="1037" max="1040" width="11.453125" style="128"/>
    <col min="1041" max="1041" width="10.81640625" style="128" customWidth="1"/>
    <col min="1042" max="1271" width="11.453125" style="128"/>
    <col min="1272" max="1272" width="11.453125" style="128" bestFit="1" customWidth="1"/>
    <col min="1273" max="1273" width="34.453125" style="128" customWidth="1"/>
    <col min="1274" max="1274" width="14.26953125" style="128" customWidth="1"/>
    <col min="1275" max="1275" width="15.7265625" style="128" customWidth="1"/>
    <col min="1276" max="1276" width="12.453125" style="128" bestFit="1" customWidth="1"/>
    <col min="1277" max="1277" width="14.1796875" style="128" bestFit="1" customWidth="1"/>
    <col min="1278" max="1278" width="12" style="128" customWidth="1"/>
    <col min="1279" max="1280" width="10.81640625" style="128" customWidth="1"/>
    <col min="1281" max="1281" width="14.26953125" style="128" customWidth="1"/>
    <col min="1282" max="1282" width="10" style="128" bestFit="1" customWidth="1"/>
    <col min="1283" max="1284" width="12.26953125" style="128" bestFit="1" customWidth="1"/>
    <col min="1285" max="1285" width="14.1796875" style="128" customWidth="1"/>
    <col min="1286" max="1286" width="15.1796875" style="128" customWidth="1"/>
    <col min="1287" max="1287" width="11.453125" style="128"/>
    <col min="1288" max="1288" width="10.81640625" style="128" customWidth="1"/>
    <col min="1289" max="1291" width="11.453125" style="128"/>
    <col min="1292" max="1292" width="13.81640625" style="128" customWidth="1"/>
    <col min="1293" max="1296" width="11.453125" style="128"/>
    <col min="1297" max="1297" width="10.81640625" style="128" customWidth="1"/>
    <col min="1298" max="1527" width="11.453125" style="128"/>
    <col min="1528" max="1528" width="11.453125" style="128" bestFit="1" customWidth="1"/>
    <col min="1529" max="1529" width="34.453125" style="128" customWidth="1"/>
    <col min="1530" max="1530" width="14.26953125" style="128" customWidth="1"/>
    <col min="1531" max="1531" width="15.7265625" style="128" customWidth="1"/>
    <col min="1532" max="1532" width="12.453125" style="128" bestFit="1" customWidth="1"/>
    <col min="1533" max="1533" width="14.1796875" style="128" bestFit="1" customWidth="1"/>
    <col min="1534" max="1534" width="12" style="128" customWidth="1"/>
    <col min="1535" max="1536" width="10.81640625" style="128" customWidth="1"/>
    <col min="1537" max="1537" width="14.26953125" style="128" customWidth="1"/>
    <col min="1538" max="1538" width="10" style="128" bestFit="1" customWidth="1"/>
    <col min="1539" max="1540" width="12.26953125" style="128" bestFit="1" customWidth="1"/>
    <col min="1541" max="1541" width="14.1796875" style="128" customWidth="1"/>
    <col min="1542" max="1542" width="15.1796875" style="128" customWidth="1"/>
    <col min="1543" max="1543" width="11.453125" style="128"/>
    <col min="1544" max="1544" width="10.81640625" style="128" customWidth="1"/>
    <col min="1545" max="1547" width="11.453125" style="128"/>
    <col min="1548" max="1548" width="13.81640625" style="128" customWidth="1"/>
    <col min="1549" max="1552" width="11.453125" style="128"/>
    <col min="1553" max="1553" width="10.81640625" style="128" customWidth="1"/>
    <col min="1554" max="1783" width="11.453125" style="128"/>
    <col min="1784" max="1784" width="11.453125" style="128" bestFit="1" customWidth="1"/>
    <col min="1785" max="1785" width="34.453125" style="128" customWidth="1"/>
    <col min="1786" max="1786" width="14.26953125" style="128" customWidth="1"/>
    <col min="1787" max="1787" width="15.7265625" style="128" customWidth="1"/>
    <col min="1788" max="1788" width="12.453125" style="128" bestFit="1" customWidth="1"/>
    <col min="1789" max="1789" width="14.1796875" style="128" bestFit="1" customWidth="1"/>
    <col min="1790" max="1790" width="12" style="128" customWidth="1"/>
    <col min="1791" max="1792" width="10.81640625" style="128" customWidth="1"/>
    <col min="1793" max="1793" width="14.26953125" style="128" customWidth="1"/>
    <col min="1794" max="1794" width="10" style="128" bestFit="1" customWidth="1"/>
    <col min="1795" max="1796" width="12.26953125" style="128" bestFit="1" customWidth="1"/>
    <col min="1797" max="1797" width="14.1796875" style="128" customWidth="1"/>
    <col min="1798" max="1798" width="15.1796875" style="128" customWidth="1"/>
    <col min="1799" max="1799" width="11.453125" style="128"/>
    <col min="1800" max="1800" width="10.81640625" style="128" customWidth="1"/>
    <col min="1801" max="1803" width="11.453125" style="128"/>
    <col min="1804" max="1804" width="13.81640625" style="128" customWidth="1"/>
    <col min="1805" max="1808" width="11.453125" style="128"/>
    <col min="1809" max="1809" width="10.81640625" style="128" customWidth="1"/>
    <col min="1810" max="2039" width="11.453125" style="128"/>
    <col min="2040" max="2040" width="11.453125" style="128" bestFit="1" customWidth="1"/>
    <col min="2041" max="2041" width="34.453125" style="128" customWidth="1"/>
    <col min="2042" max="2042" width="14.26953125" style="128" customWidth="1"/>
    <col min="2043" max="2043" width="15.7265625" style="128" customWidth="1"/>
    <col min="2044" max="2044" width="12.453125" style="128" bestFit="1" customWidth="1"/>
    <col min="2045" max="2045" width="14.1796875" style="128" bestFit="1" customWidth="1"/>
    <col min="2046" max="2046" width="12" style="128" customWidth="1"/>
    <col min="2047" max="2048" width="10.81640625" style="128" customWidth="1"/>
    <col min="2049" max="2049" width="14.26953125" style="128" customWidth="1"/>
    <col min="2050" max="2050" width="10" style="128" bestFit="1" customWidth="1"/>
    <col min="2051" max="2052" width="12.26953125" style="128" bestFit="1" customWidth="1"/>
    <col min="2053" max="2053" width="14.1796875" style="128" customWidth="1"/>
    <col min="2054" max="2054" width="15.1796875" style="128" customWidth="1"/>
    <col min="2055" max="2055" width="11.453125" style="128"/>
    <col min="2056" max="2056" width="10.81640625" style="128" customWidth="1"/>
    <col min="2057" max="2059" width="11.453125" style="128"/>
    <col min="2060" max="2060" width="13.81640625" style="128" customWidth="1"/>
    <col min="2061" max="2064" width="11.453125" style="128"/>
    <col min="2065" max="2065" width="10.81640625" style="128" customWidth="1"/>
    <col min="2066" max="2295" width="11.453125" style="128"/>
    <col min="2296" max="2296" width="11.453125" style="128" bestFit="1" customWidth="1"/>
    <col min="2297" max="2297" width="34.453125" style="128" customWidth="1"/>
    <col min="2298" max="2298" width="14.26953125" style="128" customWidth="1"/>
    <col min="2299" max="2299" width="15.7265625" style="128" customWidth="1"/>
    <col min="2300" max="2300" width="12.453125" style="128" bestFit="1" customWidth="1"/>
    <col min="2301" max="2301" width="14.1796875" style="128" bestFit="1" customWidth="1"/>
    <col min="2302" max="2302" width="12" style="128" customWidth="1"/>
    <col min="2303" max="2304" width="10.81640625" style="128" customWidth="1"/>
    <col min="2305" max="2305" width="14.26953125" style="128" customWidth="1"/>
    <col min="2306" max="2306" width="10" style="128" bestFit="1" customWidth="1"/>
    <col min="2307" max="2308" width="12.26953125" style="128" bestFit="1" customWidth="1"/>
    <col min="2309" max="2309" width="14.1796875" style="128" customWidth="1"/>
    <col min="2310" max="2310" width="15.1796875" style="128" customWidth="1"/>
    <col min="2311" max="2311" width="11.453125" style="128"/>
    <col min="2312" max="2312" width="10.81640625" style="128" customWidth="1"/>
    <col min="2313" max="2315" width="11.453125" style="128"/>
    <col min="2316" max="2316" width="13.81640625" style="128" customWidth="1"/>
    <col min="2317" max="2320" width="11.453125" style="128"/>
    <col min="2321" max="2321" width="10.81640625" style="128" customWidth="1"/>
    <col min="2322" max="2551" width="11.453125" style="128"/>
    <col min="2552" max="2552" width="11.453125" style="128" bestFit="1" customWidth="1"/>
    <col min="2553" max="2553" width="34.453125" style="128" customWidth="1"/>
    <col min="2554" max="2554" width="14.26953125" style="128" customWidth="1"/>
    <col min="2555" max="2555" width="15.7265625" style="128" customWidth="1"/>
    <col min="2556" max="2556" width="12.453125" style="128" bestFit="1" customWidth="1"/>
    <col min="2557" max="2557" width="14.1796875" style="128" bestFit="1" customWidth="1"/>
    <col min="2558" max="2558" width="12" style="128" customWidth="1"/>
    <col min="2559" max="2560" width="10.81640625" style="128" customWidth="1"/>
    <col min="2561" max="2561" width="14.26953125" style="128" customWidth="1"/>
    <col min="2562" max="2562" width="10" style="128" bestFit="1" customWidth="1"/>
    <col min="2563" max="2564" width="12.26953125" style="128" bestFit="1" customWidth="1"/>
    <col min="2565" max="2565" width="14.1796875" style="128" customWidth="1"/>
    <col min="2566" max="2566" width="15.1796875" style="128" customWidth="1"/>
    <col min="2567" max="2567" width="11.453125" style="128"/>
    <col min="2568" max="2568" width="10.81640625" style="128" customWidth="1"/>
    <col min="2569" max="2571" width="11.453125" style="128"/>
    <col min="2572" max="2572" width="13.81640625" style="128" customWidth="1"/>
    <col min="2573" max="2576" width="11.453125" style="128"/>
    <col min="2577" max="2577" width="10.81640625" style="128" customWidth="1"/>
    <col min="2578" max="2807" width="11.453125" style="128"/>
    <col min="2808" max="2808" width="11.453125" style="128" bestFit="1" customWidth="1"/>
    <col min="2809" max="2809" width="34.453125" style="128" customWidth="1"/>
    <col min="2810" max="2810" width="14.26953125" style="128" customWidth="1"/>
    <col min="2811" max="2811" width="15.7265625" style="128" customWidth="1"/>
    <col min="2812" max="2812" width="12.453125" style="128" bestFit="1" customWidth="1"/>
    <col min="2813" max="2813" width="14.1796875" style="128" bestFit="1" customWidth="1"/>
    <col min="2814" max="2814" width="12" style="128" customWidth="1"/>
    <col min="2815" max="2816" width="10.81640625" style="128" customWidth="1"/>
    <col min="2817" max="2817" width="14.26953125" style="128" customWidth="1"/>
    <col min="2818" max="2818" width="10" style="128" bestFit="1" customWidth="1"/>
    <col min="2819" max="2820" width="12.26953125" style="128" bestFit="1" customWidth="1"/>
    <col min="2821" max="2821" width="14.1796875" style="128" customWidth="1"/>
    <col min="2822" max="2822" width="15.1796875" style="128" customWidth="1"/>
    <col min="2823" max="2823" width="11.453125" style="128"/>
    <col min="2824" max="2824" width="10.81640625" style="128" customWidth="1"/>
    <col min="2825" max="2827" width="11.453125" style="128"/>
    <col min="2828" max="2828" width="13.81640625" style="128" customWidth="1"/>
    <col min="2829" max="2832" width="11.453125" style="128"/>
    <col min="2833" max="2833" width="10.81640625" style="128" customWidth="1"/>
    <col min="2834" max="3063" width="11.453125" style="128"/>
    <col min="3064" max="3064" width="11.453125" style="128" bestFit="1" customWidth="1"/>
    <col min="3065" max="3065" width="34.453125" style="128" customWidth="1"/>
    <col min="3066" max="3066" width="14.26953125" style="128" customWidth="1"/>
    <col min="3067" max="3067" width="15.7265625" style="128" customWidth="1"/>
    <col min="3068" max="3068" width="12.453125" style="128" bestFit="1" customWidth="1"/>
    <col min="3069" max="3069" width="14.1796875" style="128" bestFit="1" customWidth="1"/>
    <col min="3070" max="3070" width="12" style="128" customWidth="1"/>
    <col min="3071" max="3072" width="10.81640625" style="128" customWidth="1"/>
    <col min="3073" max="3073" width="14.26953125" style="128" customWidth="1"/>
    <col min="3074" max="3074" width="10" style="128" bestFit="1" customWidth="1"/>
    <col min="3075" max="3076" width="12.26953125" style="128" bestFit="1" customWidth="1"/>
    <col min="3077" max="3077" width="14.1796875" style="128" customWidth="1"/>
    <col min="3078" max="3078" width="15.1796875" style="128" customWidth="1"/>
    <col min="3079" max="3079" width="11.453125" style="128"/>
    <col min="3080" max="3080" width="10.81640625" style="128" customWidth="1"/>
    <col min="3081" max="3083" width="11.453125" style="128"/>
    <col min="3084" max="3084" width="13.81640625" style="128" customWidth="1"/>
    <col min="3085" max="3088" width="11.453125" style="128"/>
    <col min="3089" max="3089" width="10.81640625" style="128" customWidth="1"/>
    <col min="3090" max="3319" width="11.453125" style="128"/>
    <col min="3320" max="3320" width="11.453125" style="128" bestFit="1" customWidth="1"/>
    <col min="3321" max="3321" width="34.453125" style="128" customWidth="1"/>
    <col min="3322" max="3322" width="14.26953125" style="128" customWidth="1"/>
    <col min="3323" max="3323" width="15.7265625" style="128" customWidth="1"/>
    <col min="3324" max="3324" width="12.453125" style="128" bestFit="1" customWidth="1"/>
    <col min="3325" max="3325" width="14.1796875" style="128" bestFit="1" customWidth="1"/>
    <col min="3326" max="3326" width="12" style="128" customWidth="1"/>
    <col min="3327" max="3328" width="10.81640625" style="128" customWidth="1"/>
    <col min="3329" max="3329" width="14.26953125" style="128" customWidth="1"/>
    <col min="3330" max="3330" width="10" style="128" bestFit="1" customWidth="1"/>
    <col min="3331" max="3332" width="12.26953125" style="128" bestFit="1" customWidth="1"/>
    <col min="3333" max="3333" width="14.1796875" style="128" customWidth="1"/>
    <col min="3334" max="3334" width="15.1796875" style="128" customWidth="1"/>
    <col min="3335" max="3335" width="11.453125" style="128"/>
    <col min="3336" max="3336" width="10.81640625" style="128" customWidth="1"/>
    <col min="3337" max="3339" width="11.453125" style="128"/>
    <col min="3340" max="3340" width="13.81640625" style="128" customWidth="1"/>
    <col min="3341" max="3344" width="11.453125" style="128"/>
    <col min="3345" max="3345" width="10.81640625" style="128" customWidth="1"/>
    <col min="3346" max="3575" width="11.453125" style="128"/>
    <col min="3576" max="3576" width="11.453125" style="128" bestFit="1" customWidth="1"/>
    <col min="3577" max="3577" width="34.453125" style="128" customWidth="1"/>
    <col min="3578" max="3578" width="14.26953125" style="128" customWidth="1"/>
    <col min="3579" max="3579" width="15.7265625" style="128" customWidth="1"/>
    <col min="3580" max="3580" width="12.453125" style="128" bestFit="1" customWidth="1"/>
    <col min="3581" max="3581" width="14.1796875" style="128" bestFit="1" customWidth="1"/>
    <col min="3582" max="3582" width="12" style="128" customWidth="1"/>
    <col min="3583" max="3584" width="10.81640625" style="128" customWidth="1"/>
    <col min="3585" max="3585" width="14.26953125" style="128" customWidth="1"/>
    <col min="3586" max="3586" width="10" style="128" bestFit="1" customWidth="1"/>
    <col min="3587" max="3588" width="12.26953125" style="128" bestFit="1" customWidth="1"/>
    <col min="3589" max="3589" width="14.1796875" style="128" customWidth="1"/>
    <col min="3590" max="3590" width="15.1796875" style="128" customWidth="1"/>
    <col min="3591" max="3591" width="11.453125" style="128"/>
    <col min="3592" max="3592" width="10.81640625" style="128" customWidth="1"/>
    <col min="3593" max="3595" width="11.453125" style="128"/>
    <col min="3596" max="3596" width="13.81640625" style="128" customWidth="1"/>
    <col min="3597" max="3600" width="11.453125" style="128"/>
    <col min="3601" max="3601" width="10.81640625" style="128" customWidth="1"/>
    <col min="3602" max="3831" width="11.453125" style="128"/>
    <col min="3832" max="3832" width="11.453125" style="128" bestFit="1" customWidth="1"/>
    <col min="3833" max="3833" width="34.453125" style="128" customWidth="1"/>
    <col min="3834" max="3834" width="14.26953125" style="128" customWidth="1"/>
    <col min="3835" max="3835" width="15.7265625" style="128" customWidth="1"/>
    <col min="3836" max="3836" width="12.453125" style="128" bestFit="1" customWidth="1"/>
    <col min="3837" max="3837" width="14.1796875" style="128" bestFit="1" customWidth="1"/>
    <col min="3838" max="3838" width="12" style="128" customWidth="1"/>
    <col min="3839" max="3840" width="10.81640625" style="128" customWidth="1"/>
    <col min="3841" max="3841" width="14.26953125" style="128" customWidth="1"/>
    <col min="3842" max="3842" width="10" style="128" bestFit="1" customWidth="1"/>
    <col min="3843" max="3844" width="12.26953125" style="128" bestFit="1" customWidth="1"/>
    <col min="3845" max="3845" width="14.1796875" style="128" customWidth="1"/>
    <col min="3846" max="3846" width="15.1796875" style="128" customWidth="1"/>
    <col min="3847" max="3847" width="11.453125" style="128"/>
    <col min="3848" max="3848" width="10.81640625" style="128" customWidth="1"/>
    <col min="3849" max="3851" width="11.453125" style="128"/>
    <col min="3852" max="3852" width="13.81640625" style="128" customWidth="1"/>
    <col min="3853" max="3856" width="11.453125" style="128"/>
    <col min="3857" max="3857" width="10.81640625" style="128" customWidth="1"/>
    <col min="3858" max="4087" width="11.453125" style="128"/>
    <col min="4088" max="4088" width="11.453125" style="128" bestFit="1" customWidth="1"/>
    <col min="4089" max="4089" width="34.453125" style="128" customWidth="1"/>
    <col min="4090" max="4090" width="14.26953125" style="128" customWidth="1"/>
    <col min="4091" max="4091" width="15.7265625" style="128" customWidth="1"/>
    <col min="4092" max="4092" width="12.453125" style="128" bestFit="1" customWidth="1"/>
    <col min="4093" max="4093" width="14.1796875" style="128" bestFit="1" customWidth="1"/>
    <col min="4094" max="4094" width="12" style="128" customWidth="1"/>
    <col min="4095" max="4096" width="10.81640625" style="128" customWidth="1"/>
    <col min="4097" max="4097" width="14.26953125" style="128" customWidth="1"/>
    <col min="4098" max="4098" width="10" style="128" bestFit="1" customWidth="1"/>
    <col min="4099" max="4100" width="12.26953125" style="128" bestFit="1" customWidth="1"/>
    <col min="4101" max="4101" width="14.1796875" style="128" customWidth="1"/>
    <col min="4102" max="4102" width="15.1796875" style="128" customWidth="1"/>
    <col min="4103" max="4103" width="11.453125" style="128"/>
    <col min="4104" max="4104" width="10.81640625" style="128" customWidth="1"/>
    <col min="4105" max="4107" width="11.453125" style="128"/>
    <col min="4108" max="4108" width="13.81640625" style="128" customWidth="1"/>
    <col min="4109" max="4112" width="11.453125" style="128"/>
    <col min="4113" max="4113" width="10.81640625" style="128" customWidth="1"/>
    <col min="4114" max="4343" width="11.453125" style="128"/>
    <col min="4344" max="4344" width="11.453125" style="128" bestFit="1" customWidth="1"/>
    <col min="4345" max="4345" width="34.453125" style="128" customWidth="1"/>
    <col min="4346" max="4346" width="14.26953125" style="128" customWidth="1"/>
    <col min="4347" max="4347" width="15.7265625" style="128" customWidth="1"/>
    <col min="4348" max="4348" width="12.453125" style="128" bestFit="1" customWidth="1"/>
    <col min="4349" max="4349" width="14.1796875" style="128" bestFit="1" customWidth="1"/>
    <col min="4350" max="4350" width="12" style="128" customWidth="1"/>
    <col min="4351" max="4352" width="10.81640625" style="128" customWidth="1"/>
    <col min="4353" max="4353" width="14.26953125" style="128" customWidth="1"/>
    <col min="4354" max="4354" width="10" style="128" bestFit="1" customWidth="1"/>
    <col min="4355" max="4356" width="12.26953125" style="128" bestFit="1" customWidth="1"/>
    <col min="4357" max="4357" width="14.1796875" style="128" customWidth="1"/>
    <col min="4358" max="4358" width="15.1796875" style="128" customWidth="1"/>
    <col min="4359" max="4359" width="11.453125" style="128"/>
    <col min="4360" max="4360" width="10.81640625" style="128" customWidth="1"/>
    <col min="4361" max="4363" width="11.453125" style="128"/>
    <col min="4364" max="4364" width="13.81640625" style="128" customWidth="1"/>
    <col min="4365" max="4368" width="11.453125" style="128"/>
    <col min="4369" max="4369" width="10.81640625" style="128" customWidth="1"/>
    <col min="4370" max="4599" width="11.453125" style="128"/>
    <col min="4600" max="4600" width="11.453125" style="128" bestFit="1" customWidth="1"/>
    <col min="4601" max="4601" width="34.453125" style="128" customWidth="1"/>
    <col min="4602" max="4602" width="14.26953125" style="128" customWidth="1"/>
    <col min="4603" max="4603" width="15.7265625" style="128" customWidth="1"/>
    <col min="4604" max="4604" width="12.453125" style="128" bestFit="1" customWidth="1"/>
    <col min="4605" max="4605" width="14.1796875" style="128" bestFit="1" customWidth="1"/>
    <col min="4606" max="4606" width="12" style="128" customWidth="1"/>
    <col min="4607" max="4608" width="10.81640625" style="128" customWidth="1"/>
    <col min="4609" max="4609" width="14.26953125" style="128" customWidth="1"/>
    <col min="4610" max="4610" width="10" style="128" bestFit="1" customWidth="1"/>
    <col min="4611" max="4612" width="12.26953125" style="128" bestFit="1" customWidth="1"/>
    <col min="4613" max="4613" width="14.1796875" style="128" customWidth="1"/>
    <col min="4614" max="4614" width="15.1796875" style="128" customWidth="1"/>
    <col min="4615" max="4615" width="11.453125" style="128"/>
    <col min="4616" max="4616" width="10.81640625" style="128" customWidth="1"/>
    <col min="4617" max="4619" width="11.453125" style="128"/>
    <col min="4620" max="4620" width="13.81640625" style="128" customWidth="1"/>
    <col min="4621" max="4624" width="11.453125" style="128"/>
    <col min="4625" max="4625" width="10.81640625" style="128" customWidth="1"/>
    <col min="4626" max="4855" width="11.453125" style="128"/>
    <col min="4856" max="4856" width="11.453125" style="128" bestFit="1" customWidth="1"/>
    <col min="4857" max="4857" width="34.453125" style="128" customWidth="1"/>
    <col min="4858" max="4858" width="14.26953125" style="128" customWidth="1"/>
    <col min="4859" max="4859" width="15.7265625" style="128" customWidth="1"/>
    <col min="4860" max="4860" width="12.453125" style="128" bestFit="1" customWidth="1"/>
    <col min="4861" max="4861" width="14.1796875" style="128" bestFit="1" customWidth="1"/>
    <col min="4862" max="4862" width="12" style="128" customWidth="1"/>
    <col min="4863" max="4864" width="10.81640625" style="128" customWidth="1"/>
    <col min="4865" max="4865" width="14.26953125" style="128" customWidth="1"/>
    <col min="4866" max="4866" width="10" style="128" bestFit="1" customWidth="1"/>
    <col min="4867" max="4868" width="12.26953125" style="128" bestFit="1" customWidth="1"/>
    <col min="4869" max="4869" width="14.1796875" style="128" customWidth="1"/>
    <col min="4870" max="4870" width="15.1796875" style="128" customWidth="1"/>
    <col min="4871" max="4871" width="11.453125" style="128"/>
    <col min="4872" max="4872" width="10.81640625" style="128" customWidth="1"/>
    <col min="4873" max="4875" width="11.453125" style="128"/>
    <col min="4876" max="4876" width="13.81640625" style="128" customWidth="1"/>
    <col min="4877" max="4880" width="11.453125" style="128"/>
    <col min="4881" max="4881" width="10.81640625" style="128" customWidth="1"/>
    <col min="4882" max="5111" width="11.453125" style="128"/>
    <col min="5112" max="5112" width="11.453125" style="128" bestFit="1" customWidth="1"/>
    <col min="5113" max="5113" width="34.453125" style="128" customWidth="1"/>
    <col min="5114" max="5114" width="14.26953125" style="128" customWidth="1"/>
    <col min="5115" max="5115" width="15.7265625" style="128" customWidth="1"/>
    <col min="5116" max="5116" width="12.453125" style="128" bestFit="1" customWidth="1"/>
    <col min="5117" max="5117" width="14.1796875" style="128" bestFit="1" customWidth="1"/>
    <col min="5118" max="5118" width="12" style="128" customWidth="1"/>
    <col min="5119" max="5120" width="10.81640625" style="128" customWidth="1"/>
    <col min="5121" max="5121" width="14.26953125" style="128" customWidth="1"/>
    <col min="5122" max="5122" width="10" style="128" bestFit="1" customWidth="1"/>
    <col min="5123" max="5124" width="12.26953125" style="128" bestFit="1" customWidth="1"/>
    <col min="5125" max="5125" width="14.1796875" style="128" customWidth="1"/>
    <col min="5126" max="5126" width="15.1796875" style="128" customWidth="1"/>
    <col min="5127" max="5127" width="11.453125" style="128"/>
    <col min="5128" max="5128" width="10.81640625" style="128" customWidth="1"/>
    <col min="5129" max="5131" width="11.453125" style="128"/>
    <col min="5132" max="5132" width="13.81640625" style="128" customWidth="1"/>
    <col min="5133" max="5136" width="11.453125" style="128"/>
    <col min="5137" max="5137" width="10.81640625" style="128" customWidth="1"/>
    <col min="5138" max="5367" width="11.453125" style="128"/>
    <col min="5368" max="5368" width="11.453125" style="128" bestFit="1" customWidth="1"/>
    <col min="5369" max="5369" width="34.453125" style="128" customWidth="1"/>
    <col min="5370" max="5370" width="14.26953125" style="128" customWidth="1"/>
    <col min="5371" max="5371" width="15.7265625" style="128" customWidth="1"/>
    <col min="5372" max="5372" width="12.453125" style="128" bestFit="1" customWidth="1"/>
    <col min="5373" max="5373" width="14.1796875" style="128" bestFit="1" customWidth="1"/>
    <col min="5374" max="5374" width="12" style="128" customWidth="1"/>
    <col min="5375" max="5376" width="10.81640625" style="128" customWidth="1"/>
    <col min="5377" max="5377" width="14.26953125" style="128" customWidth="1"/>
    <col min="5378" max="5378" width="10" style="128" bestFit="1" customWidth="1"/>
    <col min="5379" max="5380" width="12.26953125" style="128" bestFit="1" customWidth="1"/>
    <col min="5381" max="5381" width="14.1796875" style="128" customWidth="1"/>
    <col min="5382" max="5382" width="15.1796875" style="128" customWidth="1"/>
    <col min="5383" max="5383" width="11.453125" style="128"/>
    <col min="5384" max="5384" width="10.81640625" style="128" customWidth="1"/>
    <col min="5385" max="5387" width="11.453125" style="128"/>
    <col min="5388" max="5388" width="13.81640625" style="128" customWidth="1"/>
    <col min="5389" max="5392" width="11.453125" style="128"/>
    <col min="5393" max="5393" width="10.81640625" style="128" customWidth="1"/>
    <col min="5394" max="5623" width="11.453125" style="128"/>
    <col min="5624" max="5624" width="11.453125" style="128" bestFit="1" customWidth="1"/>
    <col min="5625" max="5625" width="34.453125" style="128" customWidth="1"/>
    <col min="5626" max="5626" width="14.26953125" style="128" customWidth="1"/>
    <col min="5627" max="5627" width="15.7265625" style="128" customWidth="1"/>
    <col min="5628" max="5628" width="12.453125" style="128" bestFit="1" customWidth="1"/>
    <col min="5629" max="5629" width="14.1796875" style="128" bestFit="1" customWidth="1"/>
    <col min="5630" max="5630" width="12" style="128" customWidth="1"/>
    <col min="5631" max="5632" width="10.81640625" style="128" customWidth="1"/>
    <col min="5633" max="5633" width="14.26953125" style="128" customWidth="1"/>
    <col min="5634" max="5634" width="10" style="128" bestFit="1" customWidth="1"/>
    <col min="5635" max="5636" width="12.26953125" style="128" bestFit="1" customWidth="1"/>
    <col min="5637" max="5637" width="14.1796875" style="128" customWidth="1"/>
    <col min="5638" max="5638" width="15.1796875" style="128" customWidth="1"/>
    <col min="5639" max="5639" width="11.453125" style="128"/>
    <col min="5640" max="5640" width="10.81640625" style="128" customWidth="1"/>
    <col min="5641" max="5643" width="11.453125" style="128"/>
    <col min="5644" max="5644" width="13.81640625" style="128" customWidth="1"/>
    <col min="5645" max="5648" width="11.453125" style="128"/>
    <col min="5649" max="5649" width="10.81640625" style="128" customWidth="1"/>
    <col min="5650" max="5879" width="11.453125" style="128"/>
    <col min="5880" max="5880" width="11.453125" style="128" bestFit="1" customWidth="1"/>
    <col min="5881" max="5881" width="34.453125" style="128" customWidth="1"/>
    <col min="5882" max="5882" width="14.26953125" style="128" customWidth="1"/>
    <col min="5883" max="5883" width="15.7265625" style="128" customWidth="1"/>
    <col min="5884" max="5884" width="12.453125" style="128" bestFit="1" customWidth="1"/>
    <col min="5885" max="5885" width="14.1796875" style="128" bestFit="1" customWidth="1"/>
    <col min="5886" max="5886" width="12" style="128" customWidth="1"/>
    <col min="5887" max="5888" width="10.81640625" style="128" customWidth="1"/>
    <col min="5889" max="5889" width="14.26953125" style="128" customWidth="1"/>
    <col min="5890" max="5890" width="10" style="128" bestFit="1" customWidth="1"/>
    <col min="5891" max="5892" width="12.26953125" style="128" bestFit="1" customWidth="1"/>
    <col min="5893" max="5893" width="14.1796875" style="128" customWidth="1"/>
    <col min="5894" max="5894" width="15.1796875" style="128" customWidth="1"/>
    <col min="5895" max="5895" width="11.453125" style="128"/>
    <col min="5896" max="5896" width="10.81640625" style="128" customWidth="1"/>
    <col min="5897" max="5899" width="11.453125" style="128"/>
    <col min="5900" max="5900" width="13.81640625" style="128" customWidth="1"/>
    <col min="5901" max="5904" width="11.453125" style="128"/>
    <col min="5905" max="5905" width="10.81640625" style="128" customWidth="1"/>
    <col min="5906" max="6135" width="11.453125" style="128"/>
    <col min="6136" max="6136" width="11.453125" style="128" bestFit="1" customWidth="1"/>
    <col min="6137" max="6137" width="34.453125" style="128" customWidth="1"/>
    <col min="6138" max="6138" width="14.26953125" style="128" customWidth="1"/>
    <col min="6139" max="6139" width="15.7265625" style="128" customWidth="1"/>
    <col min="6140" max="6140" width="12.453125" style="128" bestFit="1" customWidth="1"/>
    <col min="6141" max="6141" width="14.1796875" style="128" bestFit="1" customWidth="1"/>
    <col min="6142" max="6142" width="12" style="128" customWidth="1"/>
    <col min="6143" max="6144" width="10.81640625" style="128" customWidth="1"/>
    <col min="6145" max="6145" width="14.26953125" style="128" customWidth="1"/>
    <col min="6146" max="6146" width="10" style="128" bestFit="1" customWidth="1"/>
    <col min="6147" max="6148" width="12.26953125" style="128" bestFit="1" customWidth="1"/>
    <col min="6149" max="6149" width="14.1796875" style="128" customWidth="1"/>
    <col min="6150" max="6150" width="15.1796875" style="128" customWidth="1"/>
    <col min="6151" max="6151" width="11.453125" style="128"/>
    <col min="6152" max="6152" width="10.81640625" style="128" customWidth="1"/>
    <col min="6153" max="6155" width="11.453125" style="128"/>
    <col min="6156" max="6156" width="13.81640625" style="128" customWidth="1"/>
    <col min="6157" max="6160" width="11.453125" style="128"/>
    <col min="6161" max="6161" width="10.81640625" style="128" customWidth="1"/>
    <col min="6162" max="6391" width="11.453125" style="128"/>
    <col min="6392" max="6392" width="11.453125" style="128" bestFit="1" customWidth="1"/>
    <col min="6393" max="6393" width="34.453125" style="128" customWidth="1"/>
    <col min="6394" max="6394" width="14.26953125" style="128" customWidth="1"/>
    <col min="6395" max="6395" width="15.7265625" style="128" customWidth="1"/>
    <col min="6396" max="6396" width="12.453125" style="128" bestFit="1" customWidth="1"/>
    <col min="6397" max="6397" width="14.1796875" style="128" bestFit="1" customWidth="1"/>
    <col min="6398" max="6398" width="12" style="128" customWidth="1"/>
    <col min="6399" max="6400" width="10.81640625" style="128" customWidth="1"/>
    <col min="6401" max="6401" width="14.26953125" style="128" customWidth="1"/>
    <col min="6402" max="6402" width="10" style="128" bestFit="1" customWidth="1"/>
    <col min="6403" max="6404" width="12.26953125" style="128" bestFit="1" customWidth="1"/>
    <col min="6405" max="6405" width="14.1796875" style="128" customWidth="1"/>
    <col min="6406" max="6406" width="15.1796875" style="128" customWidth="1"/>
    <col min="6407" max="6407" width="11.453125" style="128"/>
    <col min="6408" max="6408" width="10.81640625" style="128" customWidth="1"/>
    <col min="6409" max="6411" width="11.453125" style="128"/>
    <col min="6412" max="6412" width="13.81640625" style="128" customWidth="1"/>
    <col min="6413" max="6416" width="11.453125" style="128"/>
    <col min="6417" max="6417" width="10.81640625" style="128" customWidth="1"/>
    <col min="6418" max="6647" width="11.453125" style="128"/>
    <col min="6648" max="6648" width="11.453125" style="128" bestFit="1" customWidth="1"/>
    <col min="6649" max="6649" width="34.453125" style="128" customWidth="1"/>
    <col min="6650" max="6650" width="14.26953125" style="128" customWidth="1"/>
    <col min="6651" max="6651" width="15.7265625" style="128" customWidth="1"/>
    <col min="6652" max="6652" width="12.453125" style="128" bestFit="1" customWidth="1"/>
    <col min="6653" max="6653" width="14.1796875" style="128" bestFit="1" customWidth="1"/>
    <col min="6654" max="6654" width="12" style="128" customWidth="1"/>
    <col min="6655" max="6656" width="10.81640625" style="128" customWidth="1"/>
    <col min="6657" max="6657" width="14.26953125" style="128" customWidth="1"/>
    <col min="6658" max="6658" width="10" style="128" bestFit="1" customWidth="1"/>
    <col min="6659" max="6660" width="12.26953125" style="128" bestFit="1" customWidth="1"/>
    <col min="6661" max="6661" width="14.1796875" style="128" customWidth="1"/>
    <col min="6662" max="6662" width="15.1796875" style="128" customWidth="1"/>
    <col min="6663" max="6663" width="11.453125" style="128"/>
    <col min="6664" max="6664" width="10.81640625" style="128" customWidth="1"/>
    <col min="6665" max="6667" width="11.453125" style="128"/>
    <col min="6668" max="6668" width="13.81640625" style="128" customWidth="1"/>
    <col min="6669" max="6672" width="11.453125" style="128"/>
    <col min="6673" max="6673" width="10.81640625" style="128" customWidth="1"/>
    <col min="6674" max="6903" width="11.453125" style="128"/>
    <col min="6904" max="6904" width="11.453125" style="128" bestFit="1" customWidth="1"/>
    <col min="6905" max="6905" width="34.453125" style="128" customWidth="1"/>
    <col min="6906" max="6906" width="14.26953125" style="128" customWidth="1"/>
    <col min="6907" max="6907" width="15.7265625" style="128" customWidth="1"/>
    <col min="6908" max="6908" width="12.453125" style="128" bestFit="1" customWidth="1"/>
    <col min="6909" max="6909" width="14.1796875" style="128" bestFit="1" customWidth="1"/>
    <col min="6910" max="6910" width="12" style="128" customWidth="1"/>
    <col min="6911" max="6912" width="10.81640625" style="128" customWidth="1"/>
    <col min="6913" max="6913" width="14.26953125" style="128" customWidth="1"/>
    <col min="6914" max="6914" width="10" style="128" bestFit="1" customWidth="1"/>
    <col min="6915" max="6916" width="12.26953125" style="128" bestFit="1" customWidth="1"/>
    <col min="6917" max="6917" width="14.1796875" style="128" customWidth="1"/>
    <col min="6918" max="6918" width="15.1796875" style="128" customWidth="1"/>
    <col min="6919" max="6919" width="11.453125" style="128"/>
    <col min="6920" max="6920" width="10.81640625" style="128" customWidth="1"/>
    <col min="6921" max="6923" width="11.453125" style="128"/>
    <col min="6924" max="6924" width="13.81640625" style="128" customWidth="1"/>
    <col min="6925" max="6928" width="11.453125" style="128"/>
    <col min="6929" max="6929" width="10.81640625" style="128" customWidth="1"/>
    <col min="6930" max="7159" width="11.453125" style="128"/>
    <col min="7160" max="7160" width="11.453125" style="128" bestFit="1" customWidth="1"/>
    <col min="7161" max="7161" width="34.453125" style="128" customWidth="1"/>
    <col min="7162" max="7162" width="14.26953125" style="128" customWidth="1"/>
    <col min="7163" max="7163" width="15.7265625" style="128" customWidth="1"/>
    <col min="7164" max="7164" width="12.453125" style="128" bestFit="1" customWidth="1"/>
    <col min="7165" max="7165" width="14.1796875" style="128" bestFit="1" customWidth="1"/>
    <col min="7166" max="7166" width="12" style="128" customWidth="1"/>
    <col min="7167" max="7168" width="10.81640625" style="128" customWidth="1"/>
    <col min="7169" max="7169" width="14.26953125" style="128" customWidth="1"/>
    <col min="7170" max="7170" width="10" style="128" bestFit="1" customWidth="1"/>
    <col min="7171" max="7172" width="12.26953125" style="128" bestFit="1" customWidth="1"/>
    <col min="7173" max="7173" width="14.1796875" style="128" customWidth="1"/>
    <col min="7174" max="7174" width="15.1796875" style="128" customWidth="1"/>
    <col min="7175" max="7175" width="11.453125" style="128"/>
    <col min="7176" max="7176" width="10.81640625" style="128" customWidth="1"/>
    <col min="7177" max="7179" width="11.453125" style="128"/>
    <col min="7180" max="7180" width="13.81640625" style="128" customWidth="1"/>
    <col min="7181" max="7184" width="11.453125" style="128"/>
    <col min="7185" max="7185" width="10.81640625" style="128" customWidth="1"/>
    <col min="7186" max="7415" width="11.453125" style="128"/>
    <col min="7416" max="7416" width="11.453125" style="128" bestFit="1" customWidth="1"/>
    <col min="7417" max="7417" width="34.453125" style="128" customWidth="1"/>
    <col min="7418" max="7418" width="14.26953125" style="128" customWidth="1"/>
    <col min="7419" max="7419" width="15.7265625" style="128" customWidth="1"/>
    <col min="7420" max="7420" width="12.453125" style="128" bestFit="1" customWidth="1"/>
    <col min="7421" max="7421" width="14.1796875" style="128" bestFit="1" customWidth="1"/>
    <col min="7422" max="7422" width="12" style="128" customWidth="1"/>
    <col min="7423" max="7424" width="10.81640625" style="128" customWidth="1"/>
    <col min="7425" max="7425" width="14.26953125" style="128" customWidth="1"/>
    <col min="7426" max="7426" width="10" style="128" bestFit="1" customWidth="1"/>
    <col min="7427" max="7428" width="12.26953125" style="128" bestFit="1" customWidth="1"/>
    <col min="7429" max="7429" width="14.1796875" style="128" customWidth="1"/>
    <col min="7430" max="7430" width="15.1796875" style="128" customWidth="1"/>
    <col min="7431" max="7431" width="11.453125" style="128"/>
    <col min="7432" max="7432" width="10.81640625" style="128" customWidth="1"/>
    <col min="7433" max="7435" width="11.453125" style="128"/>
    <col min="7436" max="7436" width="13.81640625" style="128" customWidth="1"/>
    <col min="7437" max="7440" width="11.453125" style="128"/>
    <col min="7441" max="7441" width="10.81640625" style="128" customWidth="1"/>
    <col min="7442" max="7671" width="11.453125" style="128"/>
    <col min="7672" max="7672" width="11.453125" style="128" bestFit="1" customWidth="1"/>
    <col min="7673" max="7673" width="34.453125" style="128" customWidth="1"/>
    <col min="7674" max="7674" width="14.26953125" style="128" customWidth="1"/>
    <col min="7675" max="7675" width="15.7265625" style="128" customWidth="1"/>
    <col min="7676" max="7676" width="12.453125" style="128" bestFit="1" customWidth="1"/>
    <col min="7677" max="7677" width="14.1796875" style="128" bestFit="1" customWidth="1"/>
    <col min="7678" max="7678" width="12" style="128" customWidth="1"/>
    <col min="7679" max="7680" width="10.81640625" style="128" customWidth="1"/>
    <col min="7681" max="7681" width="14.26953125" style="128" customWidth="1"/>
    <col min="7682" max="7682" width="10" style="128" bestFit="1" customWidth="1"/>
    <col min="7683" max="7684" width="12.26953125" style="128" bestFit="1" customWidth="1"/>
    <col min="7685" max="7685" width="14.1796875" style="128" customWidth="1"/>
    <col min="7686" max="7686" width="15.1796875" style="128" customWidth="1"/>
    <col min="7687" max="7687" width="11.453125" style="128"/>
    <col min="7688" max="7688" width="10.81640625" style="128" customWidth="1"/>
    <col min="7689" max="7691" width="11.453125" style="128"/>
    <col min="7692" max="7692" width="13.81640625" style="128" customWidth="1"/>
    <col min="7693" max="7696" width="11.453125" style="128"/>
    <col min="7697" max="7697" width="10.81640625" style="128" customWidth="1"/>
    <col min="7698" max="7927" width="11.453125" style="128"/>
    <col min="7928" max="7928" width="11.453125" style="128" bestFit="1" customWidth="1"/>
    <col min="7929" max="7929" width="34.453125" style="128" customWidth="1"/>
    <col min="7930" max="7930" width="14.26953125" style="128" customWidth="1"/>
    <col min="7931" max="7931" width="15.7265625" style="128" customWidth="1"/>
    <col min="7932" max="7932" width="12.453125" style="128" bestFit="1" customWidth="1"/>
    <col min="7933" max="7933" width="14.1796875" style="128" bestFit="1" customWidth="1"/>
    <col min="7934" max="7934" width="12" style="128" customWidth="1"/>
    <col min="7935" max="7936" width="10.81640625" style="128" customWidth="1"/>
    <col min="7937" max="7937" width="14.26953125" style="128" customWidth="1"/>
    <col min="7938" max="7938" width="10" style="128" bestFit="1" customWidth="1"/>
    <col min="7939" max="7940" width="12.26953125" style="128" bestFit="1" customWidth="1"/>
    <col min="7941" max="7941" width="14.1796875" style="128" customWidth="1"/>
    <col min="7942" max="7942" width="15.1796875" style="128" customWidth="1"/>
    <col min="7943" max="7943" width="11.453125" style="128"/>
    <col min="7944" max="7944" width="10.81640625" style="128" customWidth="1"/>
    <col min="7945" max="7947" width="11.453125" style="128"/>
    <col min="7948" max="7948" width="13.81640625" style="128" customWidth="1"/>
    <col min="7949" max="7952" width="11.453125" style="128"/>
    <col min="7953" max="7953" width="10.81640625" style="128" customWidth="1"/>
    <col min="7954" max="8183" width="11.453125" style="128"/>
    <col min="8184" max="8184" width="11.453125" style="128" bestFit="1" customWidth="1"/>
    <col min="8185" max="8185" width="34.453125" style="128" customWidth="1"/>
    <col min="8186" max="8186" width="14.26953125" style="128" customWidth="1"/>
    <col min="8187" max="8187" width="15.7265625" style="128" customWidth="1"/>
    <col min="8188" max="8188" width="12.453125" style="128" bestFit="1" customWidth="1"/>
    <col min="8189" max="8189" width="14.1796875" style="128" bestFit="1" customWidth="1"/>
    <col min="8190" max="8190" width="12" style="128" customWidth="1"/>
    <col min="8191" max="8192" width="10.81640625" style="128" customWidth="1"/>
    <col min="8193" max="8193" width="14.26953125" style="128" customWidth="1"/>
    <col min="8194" max="8194" width="10" style="128" bestFit="1" customWidth="1"/>
    <col min="8195" max="8196" width="12.26953125" style="128" bestFit="1" customWidth="1"/>
    <col min="8197" max="8197" width="14.1796875" style="128" customWidth="1"/>
    <col min="8198" max="8198" width="15.1796875" style="128" customWidth="1"/>
    <col min="8199" max="8199" width="11.453125" style="128"/>
    <col min="8200" max="8200" width="10.81640625" style="128" customWidth="1"/>
    <col min="8201" max="8203" width="11.453125" style="128"/>
    <col min="8204" max="8204" width="13.81640625" style="128" customWidth="1"/>
    <col min="8205" max="8208" width="11.453125" style="128"/>
    <col min="8209" max="8209" width="10.81640625" style="128" customWidth="1"/>
    <col min="8210" max="8439" width="11.453125" style="128"/>
    <col min="8440" max="8440" width="11.453125" style="128" bestFit="1" customWidth="1"/>
    <col min="8441" max="8441" width="34.453125" style="128" customWidth="1"/>
    <col min="8442" max="8442" width="14.26953125" style="128" customWidth="1"/>
    <col min="8443" max="8443" width="15.7265625" style="128" customWidth="1"/>
    <col min="8444" max="8444" width="12.453125" style="128" bestFit="1" customWidth="1"/>
    <col min="8445" max="8445" width="14.1796875" style="128" bestFit="1" customWidth="1"/>
    <col min="8446" max="8446" width="12" style="128" customWidth="1"/>
    <col min="8447" max="8448" width="10.81640625" style="128" customWidth="1"/>
    <col min="8449" max="8449" width="14.26953125" style="128" customWidth="1"/>
    <col min="8450" max="8450" width="10" style="128" bestFit="1" customWidth="1"/>
    <col min="8451" max="8452" width="12.26953125" style="128" bestFit="1" customWidth="1"/>
    <col min="8453" max="8453" width="14.1796875" style="128" customWidth="1"/>
    <col min="8454" max="8454" width="15.1796875" style="128" customWidth="1"/>
    <col min="8455" max="8455" width="11.453125" style="128"/>
    <col min="8456" max="8456" width="10.81640625" style="128" customWidth="1"/>
    <col min="8457" max="8459" width="11.453125" style="128"/>
    <col min="8460" max="8460" width="13.81640625" style="128" customWidth="1"/>
    <col min="8461" max="8464" width="11.453125" style="128"/>
    <col min="8465" max="8465" width="10.81640625" style="128" customWidth="1"/>
    <col min="8466" max="8695" width="11.453125" style="128"/>
    <col min="8696" max="8696" width="11.453125" style="128" bestFit="1" customWidth="1"/>
    <col min="8697" max="8697" width="34.453125" style="128" customWidth="1"/>
    <col min="8698" max="8698" width="14.26953125" style="128" customWidth="1"/>
    <col min="8699" max="8699" width="15.7265625" style="128" customWidth="1"/>
    <col min="8700" max="8700" width="12.453125" style="128" bestFit="1" customWidth="1"/>
    <col min="8701" max="8701" width="14.1796875" style="128" bestFit="1" customWidth="1"/>
    <col min="8702" max="8702" width="12" style="128" customWidth="1"/>
    <col min="8703" max="8704" width="10.81640625" style="128" customWidth="1"/>
    <col min="8705" max="8705" width="14.26953125" style="128" customWidth="1"/>
    <col min="8706" max="8706" width="10" style="128" bestFit="1" customWidth="1"/>
    <col min="8707" max="8708" width="12.26953125" style="128" bestFit="1" customWidth="1"/>
    <col min="8709" max="8709" width="14.1796875" style="128" customWidth="1"/>
    <col min="8710" max="8710" width="15.1796875" style="128" customWidth="1"/>
    <col min="8711" max="8711" width="11.453125" style="128"/>
    <col min="8712" max="8712" width="10.81640625" style="128" customWidth="1"/>
    <col min="8713" max="8715" width="11.453125" style="128"/>
    <col min="8716" max="8716" width="13.81640625" style="128" customWidth="1"/>
    <col min="8717" max="8720" width="11.453125" style="128"/>
    <col min="8721" max="8721" width="10.81640625" style="128" customWidth="1"/>
    <col min="8722" max="8951" width="11.453125" style="128"/>
    <col min="8952" max="8952" width="11.453125" style="128" bestFit="1" customWidth="1"/>
    <col min="8953" max="8953" width="34.453125" style="128" customWidth="1"/>
    <col min="8954" max="8954" width="14.26953125" style="128" customWidth="1"/>
    <col min="8955" max="8955" width="15.7265625" style="128" customWidth="1"/>
    <col min="8956" max="8956" width="12.453125" style="128" bestFit="1" customWidth="1"/>
    <col min="8957" max="8957" width="14.1796875" style="128" bestFit="1" customWidth="1"/>
    <col min="8958" max="8958" width="12" style="128" customWidth="1"/>
    <col min="8959" max="8960" width="10.81640625" style="128" customWidth="1"/>
    <col min="8961" max="8961" width="14.26953125" style="128" customWidth="1"/>
    <col min="8962" max="8962" width="10" style="128" bestFit="1" customWidth="1"/>
    <col min="8963" max="8964" width="12.26953125" style="128" bestFit="1" customWidth="1"/>
    <col min="8965" max="8965" width="14.1796875" style="128" customWidth="1"/>
    <col min="8966" max="8966" width="15.1796875" style="128" customWidth="1"/>
    <col min="8967" max="8967" width="11.453125" style="128"/>
    <col min="8968" max="8968" width="10.81640625" style="128" customWidth="1"/>
    <col min="8969" max="8971" width="11.453125" style="128"/>
    <col min="8972" max="8972" width="13.81640625" style="128" customWidth="1"/>
    <col min="8973" max="8976" width="11.453125" style="128"/>
    <col min="8977" max="8977" width="10.81640625" style="128" customWidth="1"/>
    <col min="8978" max="9207" width="11.453125" style="128"/>
    <col min="9208" max="9208" width="11.453125" style="128" bestFit="1" customWidth="1"/>
    <col min="9209" max="9209" width="34.453125" style="128" customWidth="1"/>
    <col min="9210" max="9210" width="14.26953125" style="128" customWidth="1"/>
    <col min="9211" max="9211" width="15.7265625" style="128" customWidth="1"/>
    <col min="9212" max="9212" width="12.453125" style="128" bestFit="1" customWidth="1"/>
    <col min="9213" max="9213" width="14.1796875" style="128" bestFit="1" customWidth="1"/>
    <col min="9214" max="9214" width="12" style="128" customWidth="1"/>
    <col min="9215" max="9216" width="10.81640625" style="128" customWidth="1"/>
    <col min="9217" max="9217" width="14.26953125" style="128" customWidth="1"/>
    <col min="9218" max="9218" width="10" style="128" bestFit="1" customWidth="1"/>
    <col min="9219" max="9220" width="12.26953125" style="128" bestFit="1" customWidth="1"/>
    <col min="9221" max="9221" width="14.1796875" style="128" customWidth="1"/>
    <col min="9222" max="9222" width="15.1796875" style="128" customWidth="1"/>
    <col min="9223" max="9223" width="11.453125" style="128"/>
    <col min="9224" max="9224" width="10.81640625" style="128" customWidth="1"/>
    <col min="9225" max="9227" width="11.453125" style="128"/>
    <col min="9228" max="9228" width="13.81640625" style="128" customWidth="1"/>
    <col min="9229" max="9232" width="11.453125" style="128"/>
    <col min="9233" max="9233" width="10.81640625" style="128" customWidth="1"/>
    <col min="9234" max="9463" width="11.453125" style="128"/>
    <col min="9464" max="9464" width="11.453125" style="128" bestFit="1" customWidth="1"/>
    <col min="9465" max="9465" width="34.453125" style="128" customWidth="1"/>
    <col min="9466" max="9466" width="14.26953125" style="128" customWidth="1"/>
    <col min="9467" max="9467" width="15.7265625" style="128" customWidth="1"/>
    <col min="9468" max="9468" width="12.453125" style="128" bestFit="1" customWidth="1"/>
    <col min="9469" max="9469" width="14.1796875" style="128" bestFit="1" customWidth="1"/>
    <col min="9470" max="9470" width="12" style="128" customWidth="1"/>
    <col min="9471" max="9472" width="10.81640625" style="128" customWidth="1"/>
    <col min="9473" max="9473" width="14.26953125" style="128" customWidth="1"/>
    <col min="9474" max="9474" width="10" style="128" bestFit="1" customWidth="1"/>
    <col min="9475" max="9476" width="12.26953125" style="128" bestFit="1" customWidth="1"/>
    <col min="9477" max="9477" width="14.1796875" style="128" customWidth="1"/>
    <col min="9478" max="9478" width="15.1796875" style="128" customWidth="1"/>
    <col min="9479" max="9479" width="11.453125" style="128"/>
    <col min="9480" max="9480" width="10.81640625" style="128" customWidth="1"/>
    <col min="9481" max="9483" width="11.453125" style="128"/>
    <col min="9484" max="9484" width="13.81640625" style="128" customWidth="1"/>
    <col min="9485" max="9488" width="11.453125" style="128"/>
    <col min="9489" max="9489" width="10.81640625" style="128" customWidth="1"/>
    <col min="9490" max="9719" width="11.453125" style="128"/>
    <col min="9720" max="9720" width="11.453125" style="128" bestFit="1" customWidth="1"/>
    <col min="9721" max="9721" width="34.453125" style="128" customWidth="1"/>
    <col min="9722" max="9722" width="14.26953125" style="128" customWidth="1"/>
    <col min="9723" max="9723" width="15.7265625" style="128" customWidth="1"/>
    <col min="9724" max="9724" width="12.453125" style="128" bestFit="1" customWidth="1"/>
    <col min="9725" max="9725" width="14.1796875" style="128" bestFit="1" customWidth="1"/>
    <col min="9726" max="9726" width="12" style="128" customWidth="1"/>
    <col min="9727" max="9728" width="10.81640625" style="128" customWidth="1"/>
    <col min="9729" max="9729" width="14.26953125" style="128" customWidth="1"/>
    <col min="9730" max="9730" width="10" style="128" bestFit="1" customWidth="1"/>
    <col min="9731" max="9732" width="12.26953125" style="128" bestFit="1" customWidth="1"/>
    <col min="9733" max="9733" width="14.1796875" style="128" customWidth="1"/>
    <col min="9734" max="9734" width="15.1796875" style="128" customWidth="1"/>
    <col min="9735" max="9735" width="11.453125" style="128"/>
    <col min="9736" max="9736" width="10.81640625" style="128" customWidth="1"/>
    <col min="9737" max="9739" width="11.453125" style="128"/>
    <col min="9740" max="9740" width="13.81640625" style="128" customWidth="1"/>
    <col min="9741" max="9744" width="11.453125" style="128"/>
    <col min="9745" max="9745" width="10.81640625" style="128" customWidth="1"/>
    <col min="9746" max="9975" width="11.453125" style="128"/>
    <col min="9976" max="9976" width="11.453125" style="128" bestFit="1" customWidth="1"/>
    <col min="9977" max="9977" width="34.453125" style="128" customWidth="1"/>
    <col min="9978" max="9978" width="14.26953125" style="128" customWidth="1"/>
    <col min="9979" max="9979" width="15.7265625" style="128" customWidth="1"/>
    <col min="9980" max="9980" width="12.453125" style="128" bestFit="1" customWidth="1"/>
    <col min="9981" max="9981" width="14.1796875" style="128" bestFit="1" customWidth="1"/>
    <col min="9982" max="9982" width="12" style="128" customWidth="1"/>
    <col min="9983" max="9984" width="10.81640625" style="128" customWidth="1"/>
    <col min="9985" max="9985" width="14.26953125" style="128" customWidth="1"/>
    <col min="9986" max="9986" width="10" style="128" bestFit="1" customWidth="1"/>
    <col min="9987" max="9988" width="12.26953125" style="128" bestFit="1" customWidth="1"/>
    <col min="9989" max="9989" width="14.1796875" style="128" customWidth="1"/>
    <col min="9990" max="9990" width="15.1796875" style="128" customWidth="1"/>
    <col min="9991" max="9991" width="11.453125" style="128"/>
    <col min="9992" max="9992" width="10.81640625" style="128" customWidth="1"/>
    <col min="9993" max="9995" width="11.453125" style="128"/>
    <col min="9996" max="9996" width="13.81640625" style="128" customWidth="1"/>
    <col min="9997" max="10000" width="11.453125" style="128"/>
    <col min="10001" max="10001" width="10.81640625" style="128" customWidth="1"/>
    <col min="10002" max="10231" width="11.453125" style="128"/>
    <col min="10232" max="10232" width="11.453125" style="128" bestFit="1" customWidth="1"/>
    <col min="10233" max="10233" width="34.453125" style="128" customWidth="1"/>
    <col min="10234" max="10234" width="14.26953125" style="128" customWidth="1"/>
    <col min="10235" max="10235" width="15.7265625" style="128" customWidth="1"/>
    <col min="10236" max="10236" width="12.453125" style="128" bestFit="1" customWidth="1"/>
    <col min="10237" max="10237" width="14.1796875" style="128" bestFit="1" customWidth="1"/>
    <col min="10238" max="10238" width="12" style="128" customWidth="1"/>
    <col min="10239" max="10240" width="10.81640625" style="128" customWidth="1"/>
    <col min="10241" max="10241" width="14.26953125" style="128" customWidth="1"/>
    <col min="10242" max="10242" width="10" style="128" bestFit="1" customWidth="1"/>
    <col min="10243" max="10244" width="12.26953125" style="128" bestFit="1" customWidth="1"/>
    <col min="10245" max="10245" width="14.1796875" style="128" customWidth="1"/>
    <col min="10246" max="10246" width="15.1796875" style="128" customWidth="1"/>
    <col min="10247" max="10247" width="11.453125" style="128"/>
    <col min="10248" max="10248" width="10.81640625" style="128" customWidth="1"/>
    <col min="10249" max="10251" width="11.453125" style="128"/>
    <col min="10252" max="10252" width="13.81640625" style="128" customWidth="1"/>
    <col min="10253" max="10256" width="11.453125" style="128"/>
    <col min="10257" max="10257" width="10.81640625" style="128" customWidth="1"/>
    <col min="10258" max="10487" width="11.453125" style="128"/>
    <col min="10488" max="10488" width="11.453125" style="128" bestFit="1" customWidth="1"/>
    <col min="10489" max="10489" width="34.453125" style="128" customWidth="1"/>
    <col min="10490" max="10490" width="14.26953125" style="128" customWidth="1"/>
    <col min="10491" max="10491" width="15.7265625" style="128" customWidth="1"/>
    <col min="10492" max="10492" width="12.453125" style="128" bestFit="1" customWidth="1"/>
    <col min="10493" max="10493" width="14.1796875" style="128" bestFit="1" customWidth="1"/>
    <col min="10494" max="10494" width="12" style="128" customWidth="1"/>
    <col min="10495" max="10496" width="10.81640625" style="128" customWidth="1"/>
    <col min="10497" max="10497" width="14.26953125" style="128" customWidth="1"/>
    <col min="10498" max="10498" width="10" style="128" bestFit="1" customWidth="1"/>
    <col min="10499" max="10500" width="12.26953125" style="128" bestFit="1" customWidth="1"/>
    <col min="10501" max="10501" width="14.1796875" style="128" customWidth="1"/>
    <col min="10502" max="10502" width="15.1796875" style="128" customWidth="1"/>
    <col min="10503" max="10503" width="11.453125" style="128"/>
    <col min="10504" max="10504" width="10.81640625" style="128" customWidth="1"/>
    <col min="10505" max="10507" width="11.453125" style="128"/>
    <col min="10508" max="10508" width="13.81640625" style="128" customWidth="1"/>
    <col min="10509" max="10512" width="11.453125" style="128"/>
    <col min="10513" max="10513" width="10.81640625" style="128" customWidth="1"/>
    <col min="10514" max="10743" width="11.453125" style="128"/>
    <col min="10744" max="10744" width="11.453125" style="128" bestFit="1" customWidth="1"/>
    <col min="10745" max="10745" width="34.453125" style="128" customWidth="1"/>
    <col min="10746" max="10746" width="14.26953125" style="128" customWidth="1"/>
    <col min="10747" max="10747" width="15.7265625" style="128" customWidth="1"/>
    <col min="10748" max="10748" width="12.453125" style="128" bestFit="1" customWidth="1"/>
    <col min="10749" max="10749" width="14.1796875" style="128" bestFit="1" customWidth="1"/>
    <col min="10750" max="10750" width="12" style="128" customWidth="1"/>
    <col min="10751" max="10752" width="10.81640625" style="128" customWidth="1"/>
    <col min="10753" max="10753" width="14.26953125" style="128" customWidth="1"/>
    <col min="10754" max="10754" width="10" style="128" bestFit="1" customWidth="1"/>
    <col min="10755" max="10756" width="12.26953125" style="128" bestFit="1" customWidth="1"/>
    <col min="10757" max="10757" width="14.1796875" style="128" customWidth="1"/>
    <col min="10758" max="10758" width="15.1796875" style="128" customWidth="1"/>
    <col min="10759" max="10759" width="11.453125" style="128"/>
    <col min="10760" max="10760" width="10.81640625" style="128" customWidth="1"/>
    <col min="10761" max="10763" width="11.453125" style="128"/>
    <col min="10764" max="10764" width="13.81640625" style="128" customWidth="1"/>
    <col min="10765" max="10768" width="11.453125" style="128"/>
    <col min="10769" max="10769" width="10.81640625" style="128" customWidth="1"/>
    <col min="10770" max="10999" width="11.453125" style="128"/>
    <col min="11000" max="11000" width="11.453125" style="128" bestFit="1" customWidth="1"/>
    <col min="11001" max="11001" width="34.453125" style="128" customWidth="1"/>
    <col min="11002" max="11002" width="14.26953125" style="128" customWidth="1"/>
    <col min="11003" max="11003" width="15.7265625" style="128" customWidth="1"/>
    <col min="11004" max="11004" width="12.453125" style="128" bestFit="1" customWidth="1"/>
    <col min="11005" max="11005" width="14.1796875" style="128" bestFit="1" customWidth="1"/>
    <col min="11006" max="11006" width="12" style="128" customWidth="1"/>
    <col min="11007" max="11008" width="10.81640625" style="128" customWidth="1"/>
    <col min="11009" max="11009" width="14.26953125" style="128" customWidth="1"/>
    <col min="11010" max="11010" width="10" style="128" bestFit="1" customWidth="1"/>
    <col min="11011" max="11012" width="12.26953125" style="128" bestFit="1" customWidth="1"/>
    <col min="11013" max="11013" width="14.1796875" style="128" customWidth="1"/>
    <col min="11014" max="11014" width="15.1796875" style="128" customWidth="1"/>
    <col min="11015" max="11015" width="11.453125" style="128"/>
    <col min="11016" max="11016" width="10.81640625" style="128" customWidth="1"/>
    <col min="11017" max="11019" width="11.453125" style="128"/>
    <col min="11020" max="11020" width="13.81640625" style="128" customWidth="1"/>
    <col min="11021" max="11024" width="11.453125" style="128"/>
    <col min="11025" max="11025" width="10.81640625" style="128" customWidth="1"/>
    <col min="11026" max="11255" width="11.453125" style="128"/>
    <col min="11256" max="11256" width="11.453125" style="128" bestFit="1" customWidth="1"/>
    <col min="11257" max="11257" width="34.453125" style="128" customWidth="1"/>
    <col min="11258" max="11258" width="14.26953125" style="128" customWidth="1"/>
    <col min="11259" max="11259" width="15.7265625" style="128" customWidth="1"/>
    <col min="11260" max="11260" width="12.453125" style="128" bestFit="1" customWidth="1"/>
    <col min="11261" max="11261" width="14.1796875" style="128" bestFit="1" customWidth="1"/>
    <col min="11262" max="11262" width="12" style="128" customWidth="1"/>
    <col min="11263" max="11264" width="10.81640625" style="128" customWidth="1"/>
    <col min="11265" max="11265" width="14.26953125" style="128" customWidth="1"/>
    <col min="11266" max="11266" width="10" style="128" bestFit="1" customWidth="1"/>
    <col min="11267" max="11268" width="12.26953125" style="128" bestFit="1" customWidth="1"/>
    <col min="11269" max="11269" width="14.1796875" style="128" customWidth="1"/>
    <col min="11270" max="11270" width="15.1796875" style="128" customWidth="1"/>
    <col min="11271" max="11271" width="11.453125" style="128"/>
    <col min="11272" max="11272" width="10.81640625" style="128" customWidth="1"/>
    <col min="11273" max="11275" width="11.453125" style="128"/>
    <col min="11276" max="11276" width="13.81640625" style="128" customWidth="1"/>
    <col min="11277" max="11280" width="11.453125" style="128"/>
    <col min="11281" max="11281" width="10.81640625" style="128" customWidth="1"/>
    <col min="11282" max="11511" width="11.453125" style="128"/>
    <col min="11512" max="11512" width="11.453125" style="128" bestFit="1" customWidth="1"/>
    <col min="11513" max="11513" width="34.453125" style="128" customWidth="1"/>
    <col min="11514" max="11514" width="14.26953125" style="128" customWidth="1"/>
    <col min="11515" max="11515" width="15.7265625" style="128" customWidth="1"/>
    <col min="11516" max="11516" width="12.453125" style="128" bestFit="1" customWidth="1"/>
    <col min="11517" max="11517" width="14.1796875" style="128" bestFit="1" customWidth="1"/>
    <col min="11518" max="11518" width="12" style="128" customWidth="1"/>
    <col min="11519" max="11520" width="10.81640625" style="128" customWidth="1"/>
    <col min="11521" max="11521" width="14.26953125" style="128" customWidth="1"/>
    <col min="11522" max="11522" width="10" style="128" bestFit="1" customWidth="1"/>
    <col min="11523" max="11524" width="12.26953125" style="128" bestFit="1" customWidth="1"/>
    <col min="11525" max="11525" width="14.1796875" style="128" customWidth="1"/>
    <col min="11526" max="11526" width="15.1796875" style="128" customWidth="1"/>
    <col min="11527" max="11527" width="11.453125" style="128"/>
    <col min="11528" max="11528" width="10.81640625" style="128" customWidth="1"/>
    <col min="11529" max="11531" width="11.453125" style="128"/>
    <col min="11532" max="11532" width="13.81640625" style="128" customWidth="1"/>
    <col min="11533" max="11536" width="11.453125" style="128"/>
    <col min="11537" max="11537" width="10.81640625" style="128" customWidth="1"/>
    <col min="11538" max="11767" width="11.453125" style="128"/>
    <col min="11768" max="11768" width="11.453125" style="128" bestFit="1" customWidth="1"/>
    <col min="11769" max="11769" width="34.453125" style="128" customWidth="1"/>
    <col min="11770" max="11770" width="14.26953125" style="128" customWidth="1"/>
    <col min="11771" max="11771" width="15.7265625" style="128" customWidth="1"/>
    <col min="11772" max="11772" width="12.453125" style="128" bestFit="1" customWidth="1"/>
    <col min="11773" max="11773" width="14.1796875" style="128" bestFit="1" customWidth="1"/>
    <col min="11774" max="11774" width="12" style="128" customWidth="1"/>
    <col min="11775" max="11776" width="10.81640625" style="128" customWidth="1"/>
    <col min="11777" max="11777" width="14.26953125" style="128" customWidth="1"/>
    <col min="11778" max="11778" width="10" style="128" bestFit="1" customWidth="1"/>
    <col min="11779" max="11780" width="12.26953125" style="128" bestFit="1" customWidth="1"/>
    <col min="11781" max="11781" width="14.1796875" style="128" customWidth="1"/>
    <col min="11782" max="11782" width="15.1796875" style="128" customWidth="1"/>
    <col min="11783" max="11783" width="11.453125" style="128"/>
    <col min="11784" max="11784" width="10.81640625" style="128" customWidth="1"/>
    <col min="11785" max="11787" width="11.453125" style="128"/>
    <col min="11788" max="11788" width="13.81640625" style="128" customWidth="1"/>
    <col min="11789" max="11792" width="11.453125" style="128"/>
    <col min="11793" max="11793" width="10.81640625" style="128" customWidth="1"/>
    <col min="11794" max="12023" width="11.453125" style="128"/>
    <col min="12024" max="12024" width="11.453125" style="128" bestFit="1" customWidth="1"/>
    <col min="12025" max="12025" width="34.453125" style="128" customWidth="1"/>
    <col min="12026" max="12026" width="14.26953125" style="128" customWidth="1"/>
    <col min="12027" max="12027" width="15.7265625" style="128" customWidth="1"/>
    <col min="12028" max="12028" width="12.453125" style="128" bestFit="1" customWidth="1"/>
    <col min="12029" max="12029" width="14.1796875" style="128" bestFit="1" customWidth="1"/>
    <col min="12030" max="12030" width="12" style="128" customWidth="1"/>
    <col min="12031" max="12032" width="10.81640625" style="128" customWidth="1"/>
    <col min="12033" max="12033" width="14.26953125" style="128" customWidth="1"/>
    <col min="12034" max="12034" width="10" style="128" bestFit="1" customWidth="1"/>
    <col min="12035" max="12036" width="12.26953125" style="128" bestFit="1" customWidth="1"/>
    <col min="12037" max="12037" width="14.1796875" style="128" customWidth="1"/>
    <col min="12038" max="12038" width="15.1796875" style="128" customWidth="1"/>
    <col min="12039" max="12039" width="11.453125" style="128"/>
    <col min="12040" max="12040" width="10.81640625" style="128" customWidth="1"/>
    <col min="12041" max="12043" width="11.453125" style="128"/>
    <col min="12044" max="12044" width="13.81640625" style="128" customWidth="1"/>
    <col min="12045" max="12048" width="11.453125" style="128"/>
    <col min="12049" max="12049" width="10.81640625" style="128" customWidth="1"/>
    <col min="12050" max="12279" width="11.453125" style="128"/>
    <col min="12280" max="12280" width="11.453125" style="128" bestFit="1" customWidth="1"/>
    <col min="12281" max="12281" width="34.453125" style="128" customWidth="1"/>
    <col min="12282" max="12282" width="14.26953125" style="128" customWidth="1"/>
    <col min="12283" max="12283" width="15.7265625" style="128" customWidth="1"/>
    <col min="12284" max="12284" width="12.453125" style="128" bestFit="1" customWidth="1"/>
    <col min="12285" max="12285" width="14.1796875" style="128" bestFit="1" customWidth="1"/>
    <col min="12286" max="12286" width="12" style="128" customWidth="1"/>
    <col min="12287" max="12288" width="10.81640625" style="128" customWidth="1"/>
    <col min="12289" max="12289" width="14.26953125" style="128" customWidth="1"/>
    <col min="12290" max="12290" width="10" style="128" bestFit="1" customWidth="1"/>
    <col min="12291" max="12292" width="12.26953125" style="128" bestFit="1" customWidth="1"/>
    <col min="12293" max="12293" width="14.1796875" style="128" customWidth="1"/>
    <col min="12294" max="12294" width="15.1796875" style="128" customWidth="1"/>
    <col min="12295" max="12295" width="11.453125" style="128"/>
    <col min="12296" max="12296" width="10.81640625" style="128" customWidth="1"/>
    <col min="12297" max="12299" width="11.453125" style="128"/>
    <col min="12300" max="12300" width="13.81640625" style="128" customWidth="1"/>
    <col min="12301" max="12304" width="11.453125" style="128"/>
    <col min="12305" max="12305" width="10.81640625" style="128" customWidth="1"/>
    <col min="12306" max="12535" width="11.453125" style="128"/>
    <col min="12536" max="12536" width="11.453125" style="128" bestFit="1" customWidth="1"/>
    <col min="12537" max="12537" width="34.453125" style="128" customWidth="1"/>
    <col min="12538" max="12538" width="14.26953125" style="128" customWidth="1"/>
    <col min="12539" max="12539" width="15.7265625" style="128" customWidth="1"/>
    <col min="12540" max="12540" width="12.453125" style="128" bestFit="1" customWidth="1"/>
    <col min="12541" max="12541" width="14.1796875" style="128" bestFit="1" customWidth="1"/>
    <col min="12542" max="12542" width="12" style="128" customWidth="1"/>
    <col min="12543" max="12544" width="10.81640625" style="128" customWidth="1"/>
    <col min="12545" max="12545" width="14.26953125" style="128" customWidth="1"/>
    <col min="12546" max="12546" width="10" style="128" bestFit="1" customWidth="1"/>
    <col min="12547" max="12548" width="12.26953125" style="128" bestFit="1" customWidth="1"/>
    <col min="12549" max="12549" width="14.1796875" style="128" customWidth="1"/>
    <col min="12550" max="12550" width="15.1796875" style="128" customWidth="1"/>
    <col min="12551" max="12551" width="11.453125" style="128"/>
    <col min="12552" max="12552" width="10.81640625" style="128" customWidth="1"/>
    <col min="12553" max="12555" width="11.453125" style="128"/>
    <col min="12556" max="12556" width="13.81640625" style="128" customWidth="1"/>
    <col min="12557" max="12560" width="11.453125" style="128"/>
    <col min="12561" max="12561" width="10.81640625" style="128" customWidth="1"/>
    <col min="12562" max="12791" width="11.453125" style="128"/>
    <col min="12792" max="12792" width="11.453125" style="128" bestFit="1" customWidth="1"/>
    <col min="12793" max="12793" width="34.453125" style="128" customWidth="1"/>
    <col min="12794" max="12794" width="14.26953125" style="128" customWidth="1"/>
    <col min="12795" max="12795" width="15.7265625" style="128" customWidth="1"/>
    <col min="12796" max="12796" width="12.453125" style="128" bestFit="1" customWidth="1"/>
    <col min="12797" max="12797" width="14.1796875" style="128" bestFit="1" customWidth="1"/>
    <col min="12798" max="12798" width="12" style="128" customWidth="1"/>
    <col min="12799" max="12800" width="10.81640625" style="128" customWidth="1"/>
    <col min="12801" max="12801" width="14.26953125" style="128" customWidth="1"/>
    <col min="12802" max="12802" width="10" style="128" bestFit="1" customWidth="1"/>
    <col min="12803" max="12804" width="12.26953125" style="128" bestFit="1" customWidth="1"/>
    <col min="12805" max="12805" width="14.1796875" style="128" customWidth="1"/>
    <col min="12806" max="12806" width="15.1796875" style="128" customWidth="1"/>
    <col min="12807" max="12807" width="11.453125" style="128"/>
    <col min="12808" max="12808" width="10.81640625" style="128" customWidth="1"/>
    <col min="12809" max="12811" width="11.453125" style="128"/>
    <col min="12812" max="12812" width="13.81640625" style="128" customWidth="1"/>
    <col min="12813" max="12816" width="11.453125" style="128"/>
    <col min="12817" max="12817" width="10.81640625" style="128" customWidth="1"/>
    <col min="12818" max="13047" width="11.453125" style="128"/>
    <col min="13048" max="13048" width="11.453125" style="128" bestFit="1" customWidth="1"/>
    <col min="13049" max="13049" width="34.453125" style="128" customWidth="1"/>
    <col min="13050" max="13050" width="14.26953125" style="128" customWidth="1"/>
    <col min="13051" max="13051" width="15.7265625" style="128" customWidth="1"/>
    <col min="13052" max="13052" width="12.453125" style="128" bestFit="1" customWidth="1"/>
    <col min="13053" max="13053" width="14.1796875" style="128" bestFit="1" customWidth="1"/>
    <col min="13054" max="13054" width="12" style="128" customWidth="1"/>
    <col min="13055" max="13056" width="10.81640625" style="128" customWidth="1"/>
    <col min="13057" max="13057" width="14.26953125" style="128" customWidth="1"/>
    <col min="13058" max="13058" width="10" style="128" bestFit="1" customWidth="1"/>
    <col min="13059" max="13060" width="12.26953125" style="128" bestFit="1" customWidth="1"/>
    <col min="13061" max="13061" width="14.1796875" style="128" customWidth="1"/>
    <col min="13062" max="13062" width="15.1796875" style="128" customWidth="1"/>
    <col min="13063" max="13063" width="11.453125" style="128"/>
    <col min="13064" max="13064" width="10.81640625" style="128" customWidth="1"/>
    <col min="13065" max="13067" width="11.453125" style="128"/>
    <col min="13068" max="13068" width="13.81640625" style="128" customWidth="1"/>
    <col min="13069" max="13072" width="11.453125" style="128"/>
    <col min="13073" max="13073" width="10.81640625" style="128" customWidth="1"/>
    <col min="13074" max="13303" width="11.453125" style="128"/>
    <col min="13304" max="13304" width="11.453125" style="128" bestFit="1" customWidth="1"/>
    <col min="13305" max="13305" width="34.453125" style="128" customWidth="1"/>
    <col min="13306" max="13306" width="14.26953125" style="128" customWidth="1"/>
    <col min="13307" max="13307" width="15.7265625" style="128" customWidth="1"/>
    <col min="13308" max="13308" width="12.453125" style="128" bestFit="1" customWidth="1"/>
    <col min="13309" max="13309" width="14.1796875" style="128" bestFit="1" customWidth="1"/>
    <col min="13310" max="13310" width="12" style="128" customWidth="1"/>
    <col min="13311" max="13312" width="10.81640625" style="128" customWidth="1"/>
    <col min="13313" max="13313" width="14.26953125" style="128" customWidth="1"/>
    <col min="13314" max="13314" width="10" style="128" bestFit="1" customWidth="1"/>
    <col min="13315" max="13316" width="12.26953125" style="128" bestFit="1" customWidth="1"/>
    <col min="13317" max="13317" width="14.1796875" style="128" customWidth="1"/>
    <col min="13318" max="13318" width="15.1796875" style="128" customWidth="1"/>
    <col min="13319" max="13319" width="11.453125" style="128"/>
    <col min="13320" max="13320" width="10.81640625" style="128" customWidth="1"/>
    <col min="13321" max="13323" width="11.453125" style="128"/>
    <col min="13324" max="13324" width="13.81640625" style="128" customWidth="1"/>
    <col min="13325" max="13328" width="11.453125" style="128"/>
    <col min="13329" max="13329" width="10.81640625" style="128" customWidth="1"/>
    <col min="13330" max="13559" width="11.453125" style="128"/>
    <col min="13560" max="13560" width="11.453125" style="128" bestFit="1" customWidth="1"/>
    <col min="13561" max="13561" width="34.453125" style="128" customWidth="1"/>
    <col min="13562" max="13562" width="14.26953125" style="128" customWidth="1"/>
    <col min="13563" max="13563" width="15.7265625" style="128" customWidth="1"/>
    <col min="13564" max="13564" width="12.453125" style="128" bestFit="1" customWidth="1"/>
    <col min="13565" max="13565" width="14.1796875" style="128" bestFit="1" customWidth="1"/>
    <col min="13566" max="13566" width="12" style="128" customWidth="1"/>
    <col min="13567" max="13568" width="10.81640625" style="128" customWidth="1"/>
    <col min="13569" max="13569" width="14.26953125" style="128" customWidth="1"/>
    <col min="13570" max="13570" width="10" style="128" bestFit="1" customWidth="1"/>
    <col min="13571" max="13572" width="12.26953125" style="128" bestFit="1" customWidth="1"/>
    <col min="13573" max="13573" width="14.1796875" style="128" customWidth="1"/>
    <col min="13574" max="13574" width="15.1796875" style="128" customWidth="1"/>
    <col min="13575" max="13575" width="11.453125" style="128"/>
    <col min="13576" max="13576" width="10.81640625" style="128" customWidth="1"/>
    <col min="13577" max="13579" width="11.453125" style="128"/>
    <col min="13580" max="13580" width="13.81640625" style="128" customWidth="1"/>
    <col min="13581" max="13584" width="11.453125" style="128"/>
    <col min="13585" max="13585" width="10.81640625" style="128" customWidth="1"/>
    <col min="13586" max="13815" width="11.453125" style="128"/>
    <col min="13816" max="13816" width="11.453125" style="128" bestFit="1" customWidth="1"/>
    <col min="13817" max="13817" width="34.453125" style="128" customWidth="1"/>
    <col min="13818" max="13818" width="14.26953125" style="128" customWidth="1"/>
    <col min="13819" max="13819" width="15.7265625" style="128" customWidth="1"/>
    <col min="13820" max="13820" width="12.453125" style="128" bestFit="1" customWidth="1"/>
    <col min="13821" max="13821" width="14.1796875" style="128" bestFit="1" customWidth="1"/>
    <col min="13822" max="13822" width="12" style="128" customWidth="1"/>
    <col min="13823" max="13824" width="10.81640625" style="128" customWidth="1"/>
    <col min="13825" max="13825" width="14.26953125" style="128" customWidth="1"/>
    <col min="13826" max="13826" width="10" style="128" bestFit="1" customWidth="1"/>
    <col min="13827" max="13828" width="12.26953125" style="128" bestFit="1" customWidth="1"/>
    <col min="13829" max="13829" width="14.1796875" style="128" customWidth="1"/>
    <col min="13830" max="13830" width="15.1796875" style="128" customWidth="1"/>
    <col min="13831" max="13831" width="11.453125" style="128"/>
    <col min="13832" max="13832" width="10.81640625" style="128" customWidth="1"/>
    <col min="13833" max="13835" width="11.453125" style="128"/>
    <col min="13836" max="13836" width="13.81640625" style="128" customWidth="1"/>
    <col min="13837" max="13840" width="11.453125" style="128"/>
    <col min="13841" max="13841" width="10.81640625" style="128" customWidth="1"/>
    <col min="13842" max="14071" width="11.453125" style="128"/>
    <col min="14072" max="14072" width="11.453125" style="128" bestFit="1" customWidth="1"/>
    <col min="14073" max="14073" width="34.453125" style="128" customWidth="1"/>
    <col min="14074" max="14074" width="14.26953125" style="128" customWidth="1"/>
    <col min="14075" max="14075" width="15.7265625" style="128" customWidth="1"/>
    <col min="14076" max="14076" width="12.453125" style="128" bestFit="1" customWidth="1"/>
    <col min="14077" max="14077" width="14.1796875" style="128" bestFit="1" customWidth="1"/>
    <col min="14078" max="14078" width="12" style="128" customWidth="1"/>
    <col min="14079" max="14080" width="10.81640625" style="128" customWidth="1"/>
    <col min="14081" max="14081" width="14.26953125" style="128" customWidth="1"/>
    <col min="14082" max="14082" width="10" style="128" bestFit="1" customWidth="1"/>
    <col min="14083" max="14084" width="12.26953125" style="128" bestFit="1" customWidth="1"/>
    <col min="14085" max="14085" width="14.1796875" style="128" customWidth="1"/>
    <col min="14086" max="14086" width="15.1796875" style="128" customWidth="1"/>
    <col min="14087" max="14087" width="11.453125" style="128"/>
    <col min="14088" max="14088" width="10.81640625" style="128" customWidth="1"/>
    <col min="14089" max="14091" width="11.453125" style="128"/>
    <col min="14092" max="14092" width="13.81640625" style="128" customWidth="1"/>
    <col min="14093" max="14096" width="11.453125" style="128"/>
    <col min="14097" max="14097" width="10.81640625" style="128" customWidth="1"/>
    <col min="14098" max="14327" width="11.453125" style="128"/>
    <col min="14328" max="14328" width="11.453125" style="128" bestFit="1" customWidth="1"/>
    <col min="14329" max="14329" width="34.453125" style="128" customWidth="1"/>
    <col min="14330" max="14330" width="14.26953125" style="128" customWidth="1"/>
    <col min="14331" max="14331" width="15.7265625" style="128" customWidth="1"/>
    <col min="14332" max="14332" width="12.453125" style="128" bestFit="1" customWidth="1"/>
    <col min="14333" max="14333" width="14.1796875" style="128" bestFit="1" customWidth="1"/>
    <col min="14334" max="14334" width="12" style="128" customWidth="1"/>
    <col min="14335" max="14336" width="10.81640625" style="128" customWidth="1"/>
    <col min="14337" max="14337" width="14.26953125" style="128" customWidth="1"/>
    <col min="14338" max="14338" width="10" style="128" bestFit="1" customWidth="1"/>
    <col min="14339" max="14340" width="12.26953125" style="128" bestFit="1" customWidth="1"/>
    <col min="14341" max="14341" width="14.1796875" style="128" customWidth="1"/>
    <col min="14342" max="14342" width="15.1796875" style="128" customWidth="1"/>
    <col min="14343" max="14343" width="11.453125" style="128"/>
    <col min="14344" max="14344" width="10.81640625" style="128" customWidth="1"/>
    <col min="14345" max="14347" width="11.453125" style="128"/>
    <col min="14348" max="14348" width="13.81640625" style="128" customWidth="1"/>
    <col min="14349" max="14352" width="11.453125" style="128"/>
    <col min="14353" max="14353" width="10.81640625" style="128" customWidth="1"/>
    <col min="14354" max="14583" width="11.453125" style="128"/>
    <col min="14584" max="14584" width="11.453125" style="128" bestFit="1" customWidth="1"/>
    <col min="14585" max="14585" width="34.453125" style="128" customWidth="1"/>
    <col min="14586" max="14586" width="14.26953125" style="128" customWidth="1"/>
    <col min="14587" max="14587" width="15.7265625" style="128" customWidth="1"/>
    <col min="14588" max="14588" width="12.453125" style="128" bestFit="1" customWidth="1"/>
    <col min="14589" max="14589" width="14.1796875" style="128" bestFit="1" customWidth="1"/>
    <col min="14590" max="14590" width="12" style="128" customWidth="1"/>
    <col min="14591" max="14592" width="10.81640625" style="128" customWidth="1"/>
    <col min="14593" max="14593" width="14.26953125" style="128" customWidth="1"/>
    <col min="14594" max="14594" width="10" style="128" bestFit="1" customWidth="1"/>
    <col min="14595" max="14596" width="12.26953125" style="128" bestFit="1" customWidth="1"/>
    <col min="14597" max="14597" width="14.1796875" style="128" customWidth="1"/>
    <col min="14598" max="14598" width="15.1796875" style="128" customWidth="1"/>
    <col min="14599" max="14599" width="11.453125" style="128"/>
    <col min="14600" max="14600" width="10.81640625" style="128" customWidth="1"/>
    <col min="14601" max="14603" width="11.453125" style="128"/>
    <col min="14604" max="14604" width="13.81640625" style="128" customWidth="1"/>
    <col min="14605" max="14608" width="11.453125" style="128"/>
    <col min="14609" max="14609" width="10.81640625" style="128" customWidth="1"/>
    <col min="14610" max="14839" width="11.453125" style="128"/>
    <col min="14840" max="14840" width="11.453125" style="128" bestFit="1" customWidth="1"/>
    <col min="14841" max="14841" width="34.453125" style="128" customWidth="1"/>
    <col min="14842" max="14842" width="14.26953125" style="128" customWidth="1"/>
    <col min="14843" max="14843" width="15.7265625" style="128" customWidth="1"/>
    <col min="14844" max="14844" width="12.453125" style="128" bestFit="1" customWidth="1"/>
    <col min="14845" max="14845" width="14.1796875" style="128" bestFit="1" customWidth="1"/>
    <col min="14846" max="14846" width="12" style="128" customWidth="1"/>
    <col min="14847" max="14848" width="10.81640625" style="128" customWidth="1"/>
    <col min="14849" max="14849" width="14.26953125" style="128" customWidth="1"/>
    <col min="14850" max="14850" width="10" style="128" bestFit="1" customWidth="1"/>
    <col min="14851" max="14852" width="12.26953125" style="128" bestFit="1" customWidth="1"/>
    <col min="14853" max="14853" width="14.1796875" style="128" customWidth="1"/>
    <col min="14854" max="14854" width="15.1796875" style="128" customWidth="1"/>
    <col min="14855" max="14855" width="11.453125" style="128"/>
    <col min="14856" max="14856" width="10.81640625" style="128" customWidth="1"/>
    <col min="14857" max="14859" width="11.453125" style="128"/>
    <col min="14860" max="14860" width="13.81640625" style="128" customWidth="1"/>
    <col min="14861" max="14864" width="11.453125" style="128"/>
    <col min="14865" max="14865" width="10.81640625" style="128" customWidth="1"/>
    <col min="14866" max="15095" width="11.453125" style="128"/>
    <col min="15096" max="15096" width="11.453125" style="128" bestFit="1" customWidth="1"/>
    <col min="15097" max="15097" width="34.453125" style="128" customWidth="1"/>
    <col min="15098" max="15098" width="14.26953125" style="128" customWidth="1"/>
    <col min="15099" max="15099" width="15.7265625" style="128" customWidth="1"/>
    <col min="15100" max="15100" width="12.453125" style="128" bestFit="1" customWidth="1"/>
    <col min="15101" max="15101" width="14.1796875" style="128" bestFit="1" customWidth="1"/>
    <col min="15102" max="15102" width="12" style="128" customWidth="1"/>
    <col min="15103" max="15104" width="10.81640625" style="128" customWidth="1"/>
    <col min="15105" max="15105" width="14.26953125" style="128" customWidth="1"/>
    <col min="15106" max="15106" width="10" style="128" bestFit="1" customWidth="1"/>
    <col min="15107" max="15108" width="12.26953125" style="128" bestFit="1" customWidth="1"/>
    <col min="15109" max="15109" width="14.1796875" style="128" customWidth="1"/>
    <col min="15110" max="15110" width="15.1796875" style="128" customWidth="1"/>
    <col min="15111" max="15111" width="11.453125" style="128"/>
    <col min="15112" max="15112" width="10.81640625" style="128" customWidth="1"/>
    <col min="15113" max="15115" width="11.453125" style="128"/>
    <col min="15116" max="15116" width="13.81640625" style="128" customWidth="1"/>
    <col min="15117" max="15120" width="11.453125" style="128"/>
    <col min="15121" max="15121" width="10.81640625" style="128" customWidth="1"/>
    <col min="15122" max="15351" width="11.453125" style="128"/>
    <col min="15352" max="15352" width="11.453125" style="128" bestFit="1" customWidth="1"/>
    <col min="15353" max="15353" width="34.453125" style="128" customWidth="1"/>
    <col min="15354" max="15354" width="14.26953125" style="128" customWidth="1"/>
    <col min="15355" max="15355" width="15.7265625" style="128" customWidth="1"/>
    <col min="15356" max="15356" width="12.453125" style="128" bestFit="1" customWidth="1"/>
    <col min="15357" max="15357" width="14.1796875" style="128" bestFit="1" customWidth="1"/>
    <col min="15358" max="15358" width="12" style="128" customWidth="1"/>
    <col min="15359" max="15360" width="10.81640625" style="128" customWidth="1"/>
    <col min="15361" max="15361" width="14.26953125" style="128" customWidth="1"/>
    <col min="15362" max="15362" width="10" style="128" bestFit="1" customWidth="1"/>
    <col min="15363" max="15364" width="12.26953125" style="128" bestFit="1" customWidth="1"/>
    <col min="15365" max="15365" width="14.1796875" style="128" customWidth="1"/>
    <col min="15366" max="15366" width="15.1796875" style="128" customWidth="1"/>
    <col min="15367" max="15367" width="11.453125" style="128"/>
    <col min="15368" max="15368" width="10.81640625" style="128" customWidth="1"/>
    <col min="15369" max="15371" width="11.453125" style="128"/>
    <col min="15372" max="15372" width="13.81640625" style="128" customWidth="1"/>
    <col min="15373" max="15376" width="11.453125" style="128"/>
    <col min="15377" max="15377" width="10.81640625" style="128" customWidth="1"/>
    <col min="15378" max="15607" width="11.453125" style="128"/>
    <col min="15608" max="15608" width="11.453125" style="128" bestFit="1" customWidth="1"/>
    <col min="15609" max="15609" width="34.453125" style="128" customWidth="1"/>
    <col min="15610" max="15610" width="14.26953125" style="128" customWidth="1"/>
    <col min="15611" max="15611" width="15.7265625" style="128" customWidth="1"/>
    <col min="15612" max="15612" width="12.453125" style="128" bestFit="1" customWidth="1"/>
    <col min="15613" max="15613" width="14.1796875" style="128" bestFit="1" customWidth="1"/>
    <col min="15614" max="15614" width="12" style="128" customWidth="1"/>
    <col min="15615" max="15616" width="10.81640625" style="128" customWidth="1"/>
    <col min="15617" max="15617" width="14.26953125" style="128" customWidth="1"/>
    <col min="15618" max="15618" width="10" style="128" bestFit="1" customWidth="1"/>
    <col min="15619" max="15620" width="12.26953125" style="128" bestFit="1" customWidth="1"/>
    <col min="15621" max="15621" width="14.1796875" style="128" customWidth="1"/>
    <col min="15622" max="15622" width="15.1796875" style="128" customWidth="1"/>
    <col min="15623" max="15623" width="11.453125" style="128"/>
    <col min="15624" max="15624" width="10.81640625" style="128" customWidth="1"/>
    <col min="15625" max="15627" width="11.453125" style="128"/>
    <col min="15628" max="15628" width="13.81640625" style="128" customWidth="1"/>
    <col min="15629" max="15632" width="11.453125" style="128"/>
    <col min="15633" max="15633" width="10.81640625" style="128" customWidth="1"/>
    <col min="15634" max="15863" width="11.453125" style="128"/>
    <col min="15864" max="15864" width="11.453125" style="128" bestFit="1" customWidth="1"/>
    <col min="15865" max="15865" width="34.453125" style="128" customWidth="1"/>
    <col min="15866" max="15866" width="14.26953125" style="128" customWidth="1"/>
    <col min="15867" max="15867" width="15.7265625" style="128" customWidth="1"/>
    <col min="15868" max="15868" width="12.453125" style="128" bestFit="1" customWidth="1"/>
    <col min="15869" max="15869" width="14.1796875" style="128" bestFit="1" customWidth="1"/>
    <col min="15870" max="15870" width="12" style="128" customWidth="1"/>
    <col min="15871" max="15872" width="10.81640625" style="128" customWidth="1"/>
    <col min="15873" max="15873" width="14.26953125" style="128" customWidth="1"/>
    <col min="15874" max="15874" width="10" style="128" bestFit="1" customWidth="1"/>
    <col min="15875" max="15876" width="12.26953125" style="128" bestFit="1" customWidth="1"/>
    <col min="15877" max="15877" width="14.1796875" style="128" customWidth="1"/>
    <col min="15878" max="15878" width="15.1796875" style="128" customWidth="1"/>
    <col min="15879" max="15879" width="11.453125" style="128"/>
    <col min="15880" max="15880" width="10.81640625" style="128" customWidth="1"/>
    <col min="15881" max="15883" width="11.453125" style="128"/>
    <col min="15884" max="15884" width="13.81640625" style="128" customWidth="1"/>
    <col min="15885" max="15888" width="11.453125" style="128"/>
    <col min="15889" max="15889" width="10.81640625" style="128" customWidth="1"/>
    <col min="15890" max="16119" width="11.453125" style="128"/>
    <col min="16120" max="16120" width="11.453125" style="128" bestFit="1" customWidth="1"/>
    <col min="16121" max="16121" width="34.453125" style="128" customWidth="1"/>
    <col min="16122" max="16122" width="14.26953125" style="128" customWidth="1"/>
    <col min="16123" max="16123" width="15.7265625" style="128" customWidth="1"/>
    <col min="16124" max="16124" width="12.453125" style="128" bestFit="1" customWidth="1"/>
    <col min="16125" max="16125" width="14.1796875" style="128" bestFit="1" customWidth="1"/>
    <col min="16126" max="16126" width="12" style="128" customWidth="1"/>
    <col min="16127" max="16128" width="10.81640625" style="128" customWidth="1"/>
    <col min="16129" max="16129" width="14.26953125" style="128" customWidth="1"/>
    <col min="16130" max="16130" width="10" style="128" bestFit="1" customWidth="1"/>
    <col min="16131" max="16132" width="12.26953125" style="128" bestFit="1" customWidth="1"/>
    <col min="16133" max="16133" width="14.1796875" style="128" customWidth="1"/>
    <col min="16134" max="16134" width="15.1796875" style="128" customWidth="1"/>
    <col min="16135" max="16135" width="11.453125" style="128"/>
    <col min="16136" max="16136" width="10.81640625" style="128" customWidth="1"/>
    <col min="16137" max="16139" width="11.453125" style="128"/>
    <col min="16140" max="16140" width="13.81640625" style="128" customWidth="1"/>
    <col min="16141" max="16144" width="11.453125" style="128"/>
    <col min="16145" max="16145" width="10.81640625" style="128" customWidth="1"/>
    <col min="16146" max="16384" width="11.453125" style="128"/>
  </cols>
  <sheetData>
    <row r="1" spans="1:30" ht="24" customHeight="1" thickBot="1" x14ac:dyDescent="0.3">
      <c r="A1" s="358" t="s">
        <v>213</v>
      </c>
      <c r="B1" s="358"/>
      <c r="C1" s="358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</row>
    <row r="2" spans="1:30" s="10" customFormat="1" ht="90.75" customHeight="1" thickTop="1" thickBot="1" x14ac:dyDescent="0.35">
      <c r="A2" s="129" t="s">
        <v>17</v>
      </c>
      <c r="B2" s="129" t="s">
        <v>18</v>
      </c>
      <c r="C2" s="207" t="s">
        <v>235</v>
      </c>
      <c r="D2" s="360" t="s">
        <v>188</v>
      </c>
      <c r="E2" s="361"/>
      <c r="F2" s="362"/>
      <c r="G2" s="258" t="s">
        <v>11</v>
      </c>
      <c r="H2" s="360" t="s">
        <v>12</v>
      </c>
      <c r="I2" s="361"/>
      <c r="J2" s="362"/>
      <c r="K2" s="360" t="s">
        <v>13</v>
      </c>
      <c r="L2" s="361"/>
      <c r="M2" s="362"/>
      <c r="N2" s="360" t="s">
        <v>19</v>
      </c>
      <c r="O2" s="361"/>
      <c r="P2" s="362"/>
      <c r="Q2" s="360" t="s">
        <v>189</v>
      </c>
      <c r="R2" s="361"/>
      <c r="S2" s="362"/>
      <c r="T2" s="258" t="s">
        <v>15</v>
      </c>
      <c r="U2" s="360" t="s">
        <v>218</v>
      </c>
      <c r="V2" s="361"/>
      <c r="W2" s="362"/>
    </row>
    <row r="3" spans="1:30" s="10" customFormat="1" ht="53.25" customHeight="1" thickTop="1" thickBot="1" x14ac:dyDescent="0.35">
      <c r="A3" s="130"/>
      <c r="B3" s="134" t="s">
        <v>214</v>
      </c>
      <c r="C3" s="280"/>
      <c r="D3" s="235" t="s">
        <v>232</v>
      </c>
      <c r="E3" s="236" t="s">
        <v>226</v>
      </c>
      <c r="F3" s="237" t="s">
        <v>233</v>
      </c>
      <c r="G3" s="328" t="s">
        <v>234</v>
      </c>
      <c r="H3" s="247" t="s">
        <v>232</v>
      </c>
      <c r="I3" s="247" t="s">
        <v>226</v>
      </c>
      <c r="J3" s="235" t="s">
        <v>233</v>
      </c>
      <c r="K3" s="247" t="s">
        <v>232</v>
      </c>
      <c r="L3" s="247" t="s">
        <v>226</v>
      </c>
      <c r="M3" s="235" t="s">
        <v>233</v>
      </c>
      <c r="N3" s="247" t="s">
        <v>227</v>
      </c>
      <c r="O3" s="247" t="s">
        <v>226</v>
      </c>
      <c r="P3" s="247" t="s">
        <v>228</v>
      </c>
      <c r="Q3" s="247" t="s">
        <v>232</v>
      </c>
      <c r="R3" s="247" t="s">
        <v>226</v>
      </c>
      <c r="S3" s="247" t="s">
        <v>233</v>
      </c>
      <c r="T3" s="281"/>
      <c r="U3" s="247" t="s">
        <v>232</v>
      </c>
      <c r="V3" s="247" t="s">
        <v>226</v>
      </c>
      <c r="W3" s="247" t="s">
        <v>233</v>
      </c>
      <c r="X3" s="136"/>
      <c r="Y3" s="136"/>
      <c r="Z3" s="136"/>
      <c r="AA3" s="136"/>
      <c r="AB3" s="136"/>
      <c r="AC3" s="136"/>
      <c r="AD3" s="136"/>
    </row>
    <row r="4" spans="1:30" ht="14" thickTop="1" thickBot="1" x14ac:dyDescent="0.35">
      <c r="A4" s="130"/>
      <c r="B4" s="164" t="s">
        <v>217</v>
      </c>
      <c r="C4" s="273">
        <f>SUM(C7,C62,C82,C120,C151,C168)</f>
        <v>13986981.449999999</v>
      </c>
      <c r="D4" s="285">
        <f>SUM(D19,D82,D120,D151,D168)</f>
        <v>691852.2</v>
      </c>
      <c r="E4" s="293">
        <f>SUM(E7,E82,E151)</f>
        <v>8392</v>
      </c>
      <c r="F4" s="292">
        <f>SUM(F7,F82,F120,F151,F168)</f>
        <v>700244.2</v>
      </c>
      <c r="G4" s="329">
        <f t="shared" ref="G4:W4" si="0">SUM(G7,G62)</f>
        <v>19510</v>
      </c>
      <c r="H4" s="274">
        <f>SUM(H7,H62)</f>
        <v>1051675</v>
      </c>
      <c r="I4" s="275">
        <f t="shared" ref="I4" si="1">SUM(I7,I62)</f>
        <v>46375</v>
      </c>
      <c r="J4" s="276">
        <f>SUM(J7,J62)</f>
        <v>1098050</v>
      </c>
      <c r="K4" s="234">
        <f t="shared" si="0"/>
        <v>11840000</v>
      </c>
      <c r="L4" s="234">
        <f t="shared" si="0"/>
        <v>0</v>
      </c>
      <c r="M4" s="234">
        <f t="shared" si="0"/>
        <v>11840000</v>
      </c>
      <c r="N4" s="234">
        <f t="shared" si="0"/>
        <v>2000</v>
      </c>
      <c r="O4" s="277">
        <f t="shared" si="0"/>
        <v>0</v>
      </c>
      <c r="P4" s="278">
        <f>P7+O62</f>
        <v>2000</v>
      </c>
      <c r="Q4" s="234">
        <f t="shared" si="0"/>
        <v>2445</v>
      </c>
      <c r="R4" s="277">
        <f t="shared" si="0"/>
        <v>-2445</v>
      </c>
      <c r="S4" s="278">
        <f t="shared" si="0"/>
        <v>0</v>
      </c>
      <c r="T4" s="279">
        <f t="shared" si="0"/>
        <v>0</v>
      </c>
      <c r="U4" s="282">
        <f t="shared" si="0"/>
        <v>150000</v>
      </c>
      <c r="V4" s="283">
        <f t="shared" si="0"/>
        <v>177177.25</v>
      </c>
      <c r="W4" s="282">
        <f t="shared" si="0"/>
        <v>327177.25</v>
      </c>
      <c r="X4" s="133"/>
      <c r="Y4" s="133"/>
      <c r="Z4" s="133"/>
      <c r="AA4" s="133"/>
      <c r="AB4" s="133"/>
      <c r="AC4" s="133"/>
      <c r="AD4" s="133"/>
    </row>
    <row r="5" spans="1:30" s="10" customFormat="1" ht="26.5" thickTop="1" x14ac:dyDescent="0.3">
      <c r="A5" s="137" t="s">
        <v>33</v>
      </c>
      <c r="B5" s="138" t="s">
        <v>190</v>
      </c>
      <c r="C5" s="210"/>
      <c r="D5" s="286"/>
      <c r="E5" s="290"/>
      <c r="F5" s="294"/>
      <c r="G5" s="136"/>
      <c r="H5" s="259"/>
      <c r="I5" s="260"/>
      <c r="J5" s="136"/>
      <c r="K5" s="248"/>
      <c r="L5" s="249"/>
      <c r="M5" s="136"/>
      <c r="N5" s="221"/>
      <c r="O5" s="216"/>
      <c r="P5" s="254"/>
      <c r="Q5" s="221"/>
      <c r="R5" s="266"/>
      <c r="S5" s="254"/>
      <c r="T5" s="241"/>
      <c r="U5" s="248"/>
      <c r="V5" s="284"/>
      <c r="W5" s="250"/>
      <c r="X5" s="136"/>
      <c r="Y5" s="136"/>
      <c r="Z5" s="136"/>
      <c r="AA5" s="136"/>
      <c r="AB5" s="136"/>
      <c r="AC5" s="136"/>
      <c r="AD5" s="136"/>
    </row>
    <row r="6" spans="1:30" s="10" customFormat="1" ht="17.25" customHeight="1" x14ac:dyDescent="0.3">
      <c r="A6" s="139" t="s">
        <v>32</v>
      </c>
      <c r="B6" s="140" t="s">
        <v>191</v>
      </c>
      <c r="C6" s="211"/>
      <c r="D6" s="223"/>
      <c r="E6" s="270"/>
      <c r="F6" s="295"/>
      <c r="G6" s="238"/>
      <c r="H6" s="223"/>
      <c r="I6" s="141"/>
      <c r="J6" s="238"/>
      <c r="K6" s="223"/>
      <c r="L6" s="141"/>
      <c r="M6" s="238"/>
      <c r="N6" s="223"/>
      <c r="O6" s="217"/>
      <c r="P6" s="253"/>
      <c r="Q6" s="223"/>
      <c r="R6" s="270"/>
      <c r="S6" s="253"/>
      <c r="T6" s="246"/>
      <c r="U6" s="223"/>
      <c r="V6" s="263"/>
      <c r="W6" s="224"/>
      <c r="X6" s="136"/>
      <c r="Y6" s="136"/>
      <c r="Z6" s="136"/>
      <c r="AA6" s="136"/>
      <c r="AB6" s="136"/>
      <c r="AC6" s="136"/>
      <c r="AD6" s="136"/>
    </row>
    <row r="7" spans="1:30" s="10" customFormat="1" ht="13" x14ac:dyDescent="0.3">
      <c r="A7" s="130">
        <v>3</v>
      </c>
      <c r="B7" s="142" t="s">
        <v>192</v>
      </c>
      <c r="C7" s="210">
        <f>SUM(C8,C19,C53,C58,)</f>
        <v>13556177.1</v>
      </c>
      <c r="D7" s="221">
        <f>SUM(D19)</f>
        <v>615000</v>
      </c>
      <c r="E7" s="326">
        <f>SUM(E19)</f>
        <v>0</v>
      </c>
      <c r="F7" s="296">
        <f t="shared" ref="F7" si="2">SUM(F8,F19,F53)</f>
        <v>615000</v>
      </c>
      <c r="G7" s="136">
        <f>SUM(G8,G19,G53)</f>
        <v>10300</v>
      </c>
      <c r="H7" s="221">
        <f>SUM(H8,H19,H53,H58)</f>
        <v>784326</v>
      </c>
      <c r="I7" s="208">
        <f t="shared" ref="I7" si="3">SUM(I8,I19,I53,I58)</f>
        <v>119551.1</v>
      </c>
      <c r="J7" s="136">
        <f>SUM(J8,J19,J53,J58)</f>
        <v>903877.1</v>
      </c>
      <c r="K7" s="330">
        <f>SUM(K8,K19,K53)</f>
        <v>11840000</v>
      </c>
      <c r="L7" s="135">
        <f t="shared" ref="L7:M7" si="4">SUM(L8,L19,L53)</f>
        <v>0</v>
      </c>
      <c r="M7" s="216">
        <f t="shared" si="4"/>
        <v>11840000</v>
      </c>
      <c r="N7" s="221">
        <f>SUM(N8,N19,N53)</f>
        <v>2000</v>
      </c>
      <c r="O7" s="266"/>
      <c r="P7" s="254">
        <f t="shared" ref="P7" si="5">SUM(P8,P19,P53)</f>
        <v>2000</v>
      </c>
      <c r="Q7" s="221">
        <f>SUM(Q8,Q19,Q53)</f>
        <v>0</v>
      </c>
      <c r="R7" s="266">
        <f t="shared" ref="R7:S7" si="6">SUM(R8,R19,R53)</f>
        <v>0</v>
      </c>
      <c r="S7" s="254">
        <f t="shared" si="6"/>
        <v>0</v>
      </c>
      <c r="T7" s="241">
        <f>SUM(T8,T19,T53)</f>
        <v>0</v>
      </c>
      <c r="U7" s="221">
        <f>SUM(U8,U19,U53)</f>
        <v>0</v>
      </c>
      <c r="V7" s="208">
        <f t="shared" ref="V7" si="7">SUM(V8,V19,V53)</f>
        <v>185000</v>
      </c>
      <c r="W7" s="222">
        <f>W8+W19</f>
        <v>185000</v>
      </c>
      <c r="X7" s="136"/>
      <c r="Y7" s="136"/>
      <c r="Z7" s="136"/>
      <c r="AA7" s="136"/>
      <c r="AB7" s="136"/>
      <c r="AC7" s="136"/>
      <c r="AD7" s="136"/>
    </row>
    <row r="8" spans="1:30" s="70" customFormat="1" ht="13" x14ac:dyDescent="0.3">
      <c r="A8" s="143">
        <v>31</v>
      </c>
      <c r="B8" s="144" t="s">
        <v>20</v>
      </c>
      <c r="C8" s="212">
        <f>SUM(G8,J8,M8,P8,S8,W8)</f>
        <v>11397456</v>
      </c>
      <c r="D8" s="225"/>
      <c r="E8" s="267"/>
      <c r="F8" s="297">
        <f t="shared" ref="F8:W8" si="8">SUM(F9,F13,F15)</f>
        <v>0</v>
      </c>
      <c r="G8" s="146">
        <f t="shared" si="8"/>
        <v>9800</v>
      </c>
      <c r="H8" s="225">
        <f t="shared" si="8"/>
        <v>19126</v>
      </c>
      <c r="I8" s="261">
        <f t="shared" si="8"/>
        <v>0</v>
      </c>
      <c r="J8" s="146">
        <f t="shared" si="8"/>
        <v>19126</v>
      </c>
      <c r="K8" s="225">
        <f t="shared" si="8"/>
        <v>11368530</v>
      </c>
      <c r="L8" s="261">
        <f t="shared" si="8"/>
        <v>0</v>
      </c>
      <c r="M8" s="146">
        <f t="shared" si="8"/>
        <v>11368530</v>
      </c>
      <c r="N8" s="225">
        <f t="shared" si="8"/>
        <v>0</v>
      </c>
      <c r="O8" s="267">
        <f t="shared" si="8"/>
        <v>0</v>
      </c>
      <c r="P8" s="251">
        <f t="shared" si="8"/>
        <v>0</v>
      </c>
      <c r="Q8" s="225">
        <f t="shared" si="8"/>
        <v>0</v>
      </c>
      <c r="R8" s="267">
        <f t="shared" si="8"/>
        <v>0</v>
      </c>
      <c r="S8" s="251">
        <f t="shared" si="8"/>
        <v>0</v>
      </c>
      <c r="T8" s="242">
        <f t="shared" si="8"/>
        <v>0</v>
      </c>
      <c r="U8" s="225">
        <f t="shared" si="8"/>
        <v>0</v>
      </c>
      <c r="V8" s="261">
        <f t="shared" si="8"/>
        <v>0</v>
      </c>
      <c r="W8" s="226">
        <f t="shared" si="8"/>
        <v>0</v>
      </c>
      <c r="X8" s="146"/>
      <c r="Y8" s="146"/>
      <c r="Z8" s="146"/>
      <c r="AA8" s="146"/>
      <c r="AB8" s="146"/>
      <c r="AC8" s="146"/>
      <c r="AD8" s="146"/>
    </row>
    <row r="9" spans="1:30" s="70" customFormat="1" ht="28.5" customHeight="1" x14ac:dyDescent="0.3">
      <c r="A9" s="143">
        <v>311</v>
      </c>
      <c r="B9" s="144" t="s">
        <v>219</v>
      </c>
      <c r="C9" s="212">
        <f>SUM(G9,J9,M9,)</f>
        <v>9544008.2400000002</v>
      </c>
      <c r="D9" s="225"/>
      <c r="E9" s="267"/>
      <c r="F9" s="297">
        <f t="shared" ref="F9:W9" si="9">SUM(F10:F12)</f>
        <v>0</v>
      </c>
      <c r="G9" s="146">
        <f t="shared" si="9"/>
        <v>8400</v>
      </c>
      <c r="H9" s="225">
        <f t="shared" si="9"/>
        <v>14700</v>
      </c>
      <c r="I9" s="261">
        <f t="shared" si="9"/>
        <v>0</v>
      </c>
      <c r="J9" s="146">
        <f t="shared" si="9"/>
        <v>14700</v>
      </c>
      <c r="K9" s="225">
        <f t="shared" si="9"/>
        <v>9520908.2400000002</v>
      </c>
      <c r="L9" s="261">
        <f t="shared" si="9"/>
        <v>0</v>
      </c>
      <c r="M9" s="146">
        <f t="shared" si="9"/>
        <v>9520908.2400000002</v>
      </c>
      <c r="N9" s="225">
        <f t="shared" si="9"/>
        <v>0</v>
      </c>
      <c r="O9" s="267">
        <f t="shared" si="9"/>
        <v>0</v>
      </c>
      <c r="P9" s="251">
        <f t="shared" si="9"/>
        <v>0</v>
      </c>
      <c r="Q9" s="225">
        <f t="shared" si="9"/>
        <v>0</v>
      </c>
      <c r="R9" s="267">
        <f t="shared" si="9"/>
        <v>0</v>
      </c>
      <c r="S9" s="251">
        <f t="shared" si="9"/>
        <v>0</v>
      </c>
      <c r="T9" s="242">
        <f t="shared" si="9"/>
        <v>0</v>
      </c>
      <c r="U9" s="225">
        <f t="shared" si="9"/>
        <v>0</v>
      </c>
      <c r="V9" s="261">
        <f t="shared" si="9"/>
        <v>0</v>
      </c>
      <c r="W9" s="226">
        <f t="shared" si="9"/>
        <v>0</v>
      </c>
      <c r="X9" s="146"/>
      <c r="Y9" s="146"/>
      <c r="Z9" s="146"/>
      <c r="AA9" s="146"/>
      <c r="AB9" s="146"/>
      <c r="AC9" s="146"/>
      <c r="AD9" s="146"/>
    </row>
    <row r="10" spans="1:30" s="166" customFormat="1" x14ac:dyDescent="0.25">
      <c r="A10" s="147">
        <v>3111</v>
      </c>
      <c r="B10" s="131" t="s">
        <v>193</v>
      </c>
      <c r="C10" s="213">
        <f t="shared" ref="C10:C12" si="10">SUM(G10,J10,M10,)</f>
        <v>8934308.2400000002</v>
      </c>
      <c r="D10" s="227"/>
      <c r="E10" s="268"/>
      <c r="F10" s="298"/>
      <c r="G10" s="133">
        <v>8400</v>
      </c>
      <c r="H10" s="227"/>
      <c r="I10" s="209"/>
      <c r="J10" s="133"/>
      <c r="K10" s="227">
        <v>8925908.2400000002</v>
      </c>
      <c r="L10" s="209"/>
      <c r="M10" s="133">
        <f>K10+L10</f>
        <v>8925908.2400000002</v>
      </c>
      <c r="N10" s="227"/>
      <c r="O10" s="268"/>
      <c r="P10" s="243"/>
      <c r="Q10" s="227"/>
      <c r="R10" s="268"/>
      <c r="S10" s="243"/>
      <c r="T10" s="244"/>
      <c r="U10" s="227"/>
      <c r="V10" s="209"/>
      <c r="W10" s="228"/>
      <c r="X10" s="133"/>
      <c r="Y10" s="133"/>
      <c r="Z10" s="133"/>
      <c r="AA10" s="133"/>
      <c r="AB10" s="133"/>
      <c r="AC10" s="133"/>
      <c r="AD10" s="133"/>
    </row>
    <row r="11" spans="1:30" s="166" customFormat="1" x14ac:dyDescent="0.25">
      <c r="A11" s="147">
        <v>3113</v>
      </c>
      <c r="B11" s="131" t="s">
        <v>44</v>
      </c>
      <c r="C11" s="213">
        <f t="shared" si="10"/>
        <v>609700</v>
      </c>
      <c r="D11" s="227"/>
      <c r="E11" s="268"/>
      <c r="F11" s="298"/>
      <c r="G11" s="133"/>
      <c r="H11" s="227">
        <v>14700</v>
      </c>
      <c r="I11" s="209"/>
      <c r="J11" s="133">
        <v>14700</v>
      </c>
      <c r="K11" s="227">
        <v>595000</v>
      </c>
      <c r="L11" s="209"/>
      <c r="M11" s="133">
        <f>K11+L11</f>
        <v>595000</v>
      </c>
      <c r="N11" s="227"/>
      <c r="O11" s="268"/>
      <c r="P11" s="243"/>
      <c r="Q11" s="227"/>
      <c r="R11" s="268"/>
      <c r="S11" s="243"/>
      <c r="T11" s="244"/>
      <c r="U11" s="227"/>
      <c r="V11" s="209"/>
      <c r="W11" s="228"/>
      <c r="X11" s="133"/>
      <c r="Y11" s="133"/>
      <c r="Z11" s="133"/>
      <c r="AA11" s="133"/>
      <c r="AB11" s="133"/>
      <c r="AC11" s="133"/>
      <c r="AD11" s="133"/>
    </row>
    <row r="12" spans="1:30" s="166" customFormat="1" x14ac:dyDescent="0.25">
      <c r="A12" s="147">
        <v>3114</v>
      </c>
      <c r="B12" s="131" t="s">
        <v>45</v>
      </c>
      <c r="C12" s="213">
        <f t="shared" si="10"/>
        <v>0</v>
      </c>
      <c r="D12" s="227"/>
      <c r="E12" s="268"/>
      <c r="F12" s="298"/>
      <c r="G12" s="133"/>
      <c r="H12" s="227"/>
      <c r="I12" s="209"/>
      <c r="J12" s="133"/>
      <c r="K12" s="227"/>
      <c r="L12" s="209"/>
      <c r="M12" s="133"/>
      <c r="N12" s="227"/>
      <c r="O12" s="268"/>
      <c r="P12" s="243"/>
      <c r="Q12" s="227"/>
      <c r="R12" s="268"/>
      <c r="S12" s="243"/>
      <c r="T12" s="244"/>
      <c r="U12" s="227"/>
      <c r="V12" s="209"/>
      <c r="W12" s="228"/>
      <c r="X12" s="133"/>
      <c r="Y12" s="133"/>
      <c r="Z12" s="133"/>
      <c r="AA12" s="133"/>
      <c r="AB12" s="133"/>
      <c r="AC12" s="133"/>
      <c r="AD12" s="133"/>
    </row>
    <row r="13" spans="1:30" s="70" customFormat="1" ht="13" x14ac:dyDescent="0.3">
      <c r="A13" s="143">
        <v>312</v>
      </c>
      <c r="B13" s="144" t="s">
        <v>21</v>
      </c>
      <c r="C13" s="212">
        <f>SUM(C14)</f>
        <v>315714</v>
      </c>
      <c r="D13" s="225"/>
      <c r="E13" s="267"/>
      <c r="F13" s="297">
        <f t="shared" ref="F13:W13" si="11">SUM(F14)</f>
        <v>0</v>
      </c>
      <c r="G13" s="146">
        <f t="shared" si="11"/>
        <v>0</v>
      </c>
      <c r="H13" s="225">
        <f t="shared" si="11"/>
        <v>2000</v>
      </c>
      <c r="I13" s="261">
        <f t="shared" si="11"/>
        <v>0</v>
      </c>
      <c r="J13" s="146">
        <f t="shared" si="11"/>
        <v>2000</v>
      </c>
      <c r="K13" s="225">
        <f t="shared" si="11"/>
        <v>313714</v>
      </c>
      <c r="L13" s="261">
        <f t="shared" si="11"/>
        <v>0</v>
      </c>
      <c r="M13" s="146">
        <f t="shared" si="11"/>
        <v>313714</v>
      </c>
      <c r="N13" s="225">
        <f t="shared" si="11"/>
        <v>0</v>
      </c>
      <c r="O13" s="267">
        <f t="shared" si="11"/>
        <v>0</v>
      </c>
      <c r="P13" s="251">
        <f t="shared" si="11"/>
        <v>0</v>
      </c>
      <c r="Q13" s="225">
        <f t="shared" si="11"/>
        <v>0</v>
      </c>
      <c r="R13" s="267">
        <f t="shared" si="11"/>
        <v>0</v>
      </c>
      <c r="S13" s="251">
        <f t="shared" si="11"/>
        <v>0</v>
      </c>
      <c r="T13" s="242">
        <f t="shared" si="11"/>
        <v>0</v>
      </c>
      <c r="U13" s="225">
        <f t="shared" si="11"/>
        <v>0</v>
      </c>
      <c r="V13" s="261">
        <f t="shared" si="11"/>
        <v>0</v>
      </c>
      <c r="W13" s="226">
        <f t="shared" si="11"/>
        <v>0</v>
      </c>
      <c r="X13" s="146"/>
      <c r="Y13" s="146"/>
      <c r="Z13" s="146"/>
      <c r="AA13" s="146"/>
      <c r="AB13" s="146"/>
      <c r="AC13" s="146"/>
      <c r="AD13" s="146"/>
    </row>
    <row r="14" spans="1:30" s="166" customFormat="1" x14ac:dyDescent="0.25">
      <c r="A14" s="147">
        <v>3121</v>
      </c>
      <c r="B14" s="131" t="s">
        <v>21</v>
      </c>
      <c r="C14" s="213">
        <f>SUM(J14,M14,)</f>
        <v>315714</v>
      </c>
      <c r="D14" s="227"/>
      <c r="E14" s="268"/>
      <c r="F14" s="298"/>
      <c r="G14" s="133"/>
      <c r="H14" s="227">
        <v>2000</v>
      </c>
      <c r="I14" s="209"/>
      <c r="J14" s="133">
        <v>2000</v>
      </c>
      <c r="K14" s="227">
        <v>313714</v>
      </c>
      <c r="L14" s="209"/>
      <c r="M14" s="133">
        <f>K14+L14</f>
        <v>313714</v>
      </c>
      <c r="N14" s="227"/>
      <c r="O14" s="268"/>
      <c r="P14" s="243"/>
      <c r="Q14" s="227"/>
      <c r="R14" s="268"/>
      <c r="S14" s="243"/>
      <c r="T14" s="244"/>
      <c r="U14" s="227"/>
      <c r="V14" s="209"/>
      <c r="W14" s="228"/>
      <c r="X14" s="133"/>
      <c r="Y14" s="133"/>
      <c r="Z14" s="133"/>
      <c r="AA14" s="133"/>
      <c r="AB14" s="133"/>
      <c r="AC14" s="133"/>
      <c r="AD14" s="133"/>
    </row>
    <row r="15" spans="1:30" s="70" customFormat="1" ht="13" x14ac:dyDescent="0.3">
      <c r="A15" s="143">
        <v>313</v>
      </c>
      <c r="B15" s="144" t="s">
        <v>22</v>
      </c>
      <c r="C15" s="212">
        <f>SUM(G15,J15,M15,)</f>
        <v>1537733.76</v>
      </c>
      <c r="D15" s="225"/>
      <c r="E15" s="267"/>
      <c r="F15" s="297">
        <f t="shared" ref="F15:W15" si="12">SUM(F16:F18)</f>
        <v>0</v>
      </c>
      <c r="G15" s="146">
        <f t="shared" si="12"/>
        <v>1400</v>
      </c>
      <c r="H15" s="225">
        <f t="shared" si="12"/>
        <v>2426</v>
      </c>
      <c r="I15" s="261">
        <f t="shared" si="12"/>
        <v>0</v>
      </c>
      <c r="J15" s="146">
        <f t="shared" si="12"/>
        <v>2426</v>
      </c>
      <c r="K15" s="225">
        <f t="shared" si="12"/>
        <v>1533907.76</v>
      </c>
      <c r="L15" s="261">
        <f t="shared" si="12"/>
        <v>0</v>
      </c>
      <c r="M15" s="146">
        <f t="shared" si="12"/>
        <v>1533907.76</v>
      </c>
      <c r="N15" s="225">
        <f t="shared" si="12"/>
        <v>0</v>
      </c>
      <c r="O15" s="267">
        <f t="shared" si="12"/>
        <v>0</v>
      </c>
      <c r="P15" s="251">
        <f t="shared" si="12"/>
        <v>0</v>
      </c>
      <c r="Q15" s="225">
        <f t="shared" si="12"/>
        <v>0</v>
      </c>
      <c r="R15" s="267">
        <f t="shared" si="12"/>
        <v>0</v>
      </c>
      <c r="S15" s="251">
        <f t="shared" si="12"/>
        <v>0</v>
      </c>
      <c r="T15" s="242">
        <f t="shared" si="12"/>
        <v>0</v>
      </c>
      <c r="U15" s="225">
        <f t="shared" si="12"/>
        <v>0</v>
      </c>
      <c r="V15" s="261">
        <f t="shared" si="12"/>
        <v>0</v>
      </c>
      <c r="W15" s="226">
        <f t="shared" si="12"/>
        <v>0</v>
      </c>
      <c r="X15" s="146"/>
      <c r="Y15" s="146"/>
      <c r="Z15" s="146"/>
      <c r="AA15" s="146"/>
      <c r="AB15" s="146"/>
      <c r="AC15" s="146"/>
      <c r="AD15" s="146"/>
    </row>
    <row r="16" spans="1:30" s="166" customFormat="1" x14ac:dyDescent="0.25">
      <c r="A16" s="147">
        <v>3131</v>
      </c>
      <c r="B16" s="131" t="s">
        <v>194</v>
      </c>
      <c r="C16" s="213">
        <f>SUM(D16:T16)</f>
        <v>0</v>
      </c>
      <c r="D16" s="227"/>
      <c r="E16" s="268"/>
      <c r="F16" s="298"/>
      <c r="G16" s="133"/>
      <c r="H16" s="227"/>
      <c r="I16" s="209"/>
      <c r="J16" s="133"/>
      <c r="K16" s="227"/>
      <c r="L16" s="209"/>
      <c r="M16" s="133">
        <f>K16+L16</f>
        <v>0</v>
      </c>
      <c r="N16" s="227"/>
      <c r="O16" s="268"/>
      <c r="P16" s="243"/>
      <c r="Q16" s="227"/>
      <c r="R16" s="268"/>
      <c r="S16" s="243"/>
      <c r="T16" s="244"/>
      <c r="U16" s="227"/>
      <c r="V16" s="209"/>
      <c r="W16" s="228"/>
      <c r="X16" s="133"/>
      <c r="Y16" s="133"/>
      <c r="Z16" s="133"/>
      <c r="AA16" s="133"/>
      <c r="AB16" s="133"/>
      <c r="AC16" s="133"/>
      <c r="AD16" s="133"/>
    </row>
    <row r="17" spans="1:30" s="166" customFormat="1" ht="25" x14ac:dyDescent="0.25">
      <c r="A17" s="147">
        <v>3132</v>
      </c>
      <c r="B17" s="131" t="s">
        <v>37</v>
      </c>
      <c r="C17" s="213">
        <f>SUM(G17,J17,M17)</f>
        <v>1529733.76</v>
      </c>
      <c r="D17" s="227"/>
      <c r="E17" s="268"/>
      <c r="F17" s="298"/>
      <c r="G17" s="133">
        <v>1400</v>
      </c>
      <c r="H17" s="227">
        <v>2426</v>
      </c>
      <c r="I17" s="209"/>
      <c r="J17" s="133">
        <v>2426</v>
      </c>
      <c r="K17" s="227">
        <v>1525907.76</v>
      </c>
      <c r="L17" s="209"/>
      <c r="M17" s="133">
        <f t="shared" ref="M17:M18" si="13">K17+L17</f>
        <v>1525907.76</v>
      </c>
      <c r="N17" s="227"/>
      <c r="O17" s="268"/>
      <c r="P17" s="243"/>
      <c r="Q17" s="227"/>
      <c r="R17" s="268"/>
      <c r="S17" s="243"/>
      <c r="T17" s="244"/>
      <c r="U17" s="227"/>
      <c r="V17" s="209"/>
      <c r="W17" s="228"/>
      <c r="X17" s="133"/>
      <c r="Y17" s="133"/>
      <c r="Z17" s="133"/>
      <c r="AA17" s="133"/>
      <c r="AB17" s="133"/>
      <c r="AC17" s="133"/>
      <c r="AD17" s="133"/>
    </row>
    <row r="18" spans="1:30" s="166" customFormat="1" ht="23" x14ac:dyDescent="0.25">
      <c r="A18" s="148">
        <v>3133</v>
      </c>
      <c r="B18" s="149" t="s">
        <v>38</v>
      </c>
      <c r="C18" s="213">
        <f>SUM(M18)</f>
        <v>8000</v>
      </c>
      <c r="D18" s="227"/>
      <c r="E18" s="268"/>
      <c r="F18" s="298"/>
      <c r="G18" s="133"/>
      <c r="H18" s="227"/>
      <c r="I18" s="209"/>
      <c r="J18" s="133"/>
      <c r="K18" s="227">
        <v>8000</v>
      </c>
      <c r="L18" s="209"/>
      <c r="M18" s="133">
        <f t="shared" si="13"/>
        <v>8000</v>
      </c>
      <c r="N18" s="227"/>
      <c r="O18" s="268"/>
      <c r="P18" s="243"/>
      <c r="Q18" s="227"/>
      <c r="R18" s="268"/>
      <c r="S18" s="243"/>
      <c r="T18" s="244"/>
      <c r="U18" s="227"/>
      <c r="V18" s="209"/>
      <c r="W18" s="228"/>
      <c r="X18" s="133"/>
      <c r="Y18" s="133"/>
      <c r="Z18" s="133"/>
      <c r="AA18" s="133"/>
      <c r="AB18" s="133"/>
      <c r="AC18" s="133"/>
      <c r="AD18" s="133"/>
    </row>
    <row r="19" spans="1:30" s="70" customFormat="1" ht="13" x14ac:dyDescent="0.3">
      <c r="A19" s="143">
        <v>32</v>
      </c>
      <c r="B19" s="144" t="s">
        <v>23</v>
      </c>
      <c r="C19" s="212">
        <f>SUM(F19,J19,M19,P19,W19)</f>
        <v>2103221.1</v>
      </c>
      <c r="D19" s="225">
        <f>SUM(D20,D25,D33:D33,D45)</f>
        <v>615000</v>
      </c>
      <c r="E19" s="267">
        <f>SUM(E20,E25,E33)</f>
        <v>0</v>
      </c>
      <c r="F19" s="297">
        <f t="shared" ref="F19" si="14">SUM(F20,F25,F33,F43,F45,)</f>
        <v>615000</v>
      </c>
      <c r="G19" s="146">
        <f t="shared" ref="G19" si="15">SUM(G21:G52)</f>
        <v>0</v>
      </c>
      <c r="H19" s="225">
        <f>SUM(H20,H25,H33,H43,H45)</f>
        <v>743700</v>
      </c>
      <c r="I19" s="261">
        <f t="shared" ref="I19:J19" si="16">SUM(I20,I25,I33,I43,I45)</f>
        <v>116051.1</v>
      </c>
      <c r="J19" s="146">
        <f t="shared" si="16"/>
        <v>859751.1</v>
      </c>
      <c r="K19" s="225">
        <f>SUM(K20,K25,K33,K43,K45)</f>
        <v>441470</v>
      </c>
      <c r="L19" s="261">
        <f t="shared" ref="L19:M19" si="17">SUM(L20,L25,L33,L43,L45)</f>
        <v>0</v>
      </c>
      <c r="M19" s="146">
        <f t="shared" si="17"/>
        <v>441470</v>
      </c>
      <c r="N19" s="225">
        <f t="shared" ref="N19:T19" si="18">SUM(N21:N52)</f>
        <v>2000</v>
      </c>
      <c r="O19" s="267">
        <f t="shared" si="18"/>
        <v>0</v>
      </c>
      <c r="P19" s="251">
        <f t="shared" si="18"/>
        <v>2000</v>
      </c>
      <c r="Q19" s="225">
        <f t="shared" si="18"/>
        <v>0</v>
      </c>
      <c r="R19" s="267">
        <f t="shared" si="18"/>
        <v>0</v>
      </c>
      <c r="S19" s="251">
        <f t="shared" si="18"/>
        <v>0</v>
      </c>
      <c r="T19" s="242">
        <f t="shared" si="18"/>
        <v>0</v>
      </c>
      <c r="U19" s="225">
        <f>SUM(U33)</f>
        <v>0</v>
      </c>
      <c r="V19" s="261">
        <f>SUM(V25,V33)</f>
        <v>185000</v>
      </c>
      <c r="W19" s="331">
        <f>SUM(W25,W33)</f>
        <v>185000</v>
      </c>
      <c r="X19" s="146"/>
      <c r="Y19" s="146"/>
      <c r="Z19" s="146"/>
      <c r="AA19" s="146"/>
      <c r="AB19" s="146"/>
      <c r="AC19" s="146"/>
      <c r="AD19" s="146"/>
    </row>
    <row r="20" spans="1:30" s="70" customFormat="1" ht="13" x14ac:dyDescent="0.3">
      <c r="A20" s="169">
        <v>321</v>
      </c>
      <c r="B20" s="170" t="s">
        <v>24</v>
      </c>
      <c r="C20" s="212">
        <f>SUM(C21:C24)</f>
        <v>509080.39</v>
      </c>
      <c r="D20" s="225">
        <f>SUM(D21:D24)</f>
        <v>280825</v>
      </c>
      <c r="E20" s="313">
        <f>SUM(E21:E24)</f>
        <v>49885.39</v>
      </c>
      <c r="F20" s="297">
        <f t="shared" ref="F20:W20" si="19">SUM(F21:F24)</f>
        <v>330710.39</v>
      </c>
      <c r="G20" s="146">
        <f t="shared" si="19"/>
        <v>0</v>
      </c>
      <c r="H20" s="225">
        <f t="shared" si="19"/>
        <v>104400</v>
      </c>
      <c r="I20" s="261">
        <f t="shared" si="19"/>
        <v>37100</v>
      </c>
      <c r="J20" s="146">
        <f t="shared" si="19"/>
        <v>141500</v>
      </c>
      <c r="K20" s="225">
        <f t="shared" si="19"/>
        <v>34870</v>
      </c>
      <c r="L20" s="261">
        <f t="shared" si="19"/>
        <v>0</v>
      </c>
      <c r="M20" s="146">
        <f t="shared" si="19"/>
        <v>34870</v>
      </c>
      <c r="N20" s="225">
        <f t="shared" si="19"/>
        <v>2000</v>
      </c>
      <c r="O20" s="267">
        <f t="shared" si="19"/>
        <v>0</v>
      </c>
      <c r="P20" s="251">
        <f t="shared" si="19"/>
        <v>2000</v>
      </c>
      <c r="Q20" s="225">
        <f t="shared" si="19"/>
        <v>0</v>
      </c>
      <c r="R20" s="267">
        <f t="shared" si="19"/>
        <v>0</v>
      </c>
      <c r="S20" s="251">
        <f t="shared" si="19"/>
        <v>0</v>
      </c>
      <c r="T20" s="242">
        <f t="shared" si="19"/>
        <v>0</v>
      </c>
      <c r="U20" s="225">
        <f t="shared" si="19"/>
        <v>0</v>
      </c>
      <c r="V20" s="261">
        <f t="shared" si="19"/>
        <v>0</v>
      </c>
      <c r="W20" s="226">
        <f t="shared" si="19"/>
        <v>0</v>
      </c>
      <c r="X20" s="146"/>
      <c r="Y20" s="146"/>
      <c r="Z20" s="146"/>
      <c r="AA20" s="146"/>
      <c r="AB20" s="146"/>
      <c r="AC20" s="146"/>
      <c r="AD20" s="146"/>
    </row>
    <row r="21" spans="1:30" s="166" customFormat="1" x14ac:dyDescent="0.25">
      <c r="A21" s="148">
        <v>3211</v>
      </c>
      <c r="B21" s="149" t="s">
        <v>46</v>
      </c>
      <c r="C21" s="213">
        <f>SUM(F21,J21,G21,M21,P21,W21)</f>
        <v>111208</v>
      </c>
      <c r="D21" s="227">
        <v>25000</v>
      </c>
      <c r="E21" s="268">
        <v>-15792</v>
      </c>
      <c r="F21" s="298">
        <f>D21+E21</f>
        <v>9208</v>
      </c>
      <c r="G21" s="133"/>
      <c r="H21" s="227">
        <v>59900</v>
      </c>
      <c r="I21" s="209">
        <v>37100</v>
      </c>
      <c r="J21" s="133">
        <f>H21+I21</f>
        <v>97000</v>
      </c>
      <c r="K21" s="227">
        <v>3000</v>
      </c>
      <c r="L21" s="209"/>
      <c r="M21" s="133">
        <f>SUM(K21+L21)</f>
        <v>3000</v>
      </c>
      <c r="N21" s="227">
        <v>2000</v>
      </c>
      <c r="O21" s="268"/>
      <c r="P21" s="243">
        <v>2000</v>
      </c>
      <c r="Q21" s="227"/>
      <c r="R21" s="268"/>
      <c r="S21" s="243"/>
      <c r="T21" s="244"/>
      <c r="U21" s="227"/>
      <c r="V21" s="209"/>
      <c r="W21" s="228"/>
      <c r="X21" s="133"/>
      <c r="Y21" s="133"/>
      <c r="Z21" s="133"/>
      <c r="AA21" s="133"/>
      <c r="AB21" s="133"/>
      <c r="AC21" s="133"/>
      <c r="AD21" s="133"/>
    </row>
    <row r="22" spans="1:30" s="166" customFormat="1" ht="23" x14ac:dyDescent="0.25">
      <c r="A22" s="148">
        <v>3212</v>
      </c>
      <c r="B22" s="149" t="s">
        <v>47</v>
      </c>
      <c r="C22" s="213">
        <f t="shared" ref="C22:C24" si="20">SUM(F22,J22,G22,M22,P22,W22)</f>
        <v>321502.39</v>
      </c>
      <c r="D22" s="227">
        <v>255825</v>
      </c>
      <c r="E22" s="268">
        <v>65677.39</v>
      </c>
      <c r="F22" s="298">
        <f t="shared" ref="F22:F24" si="21">D22+E22</f>
        <v>321502.39</v>
      </c>
      <c r="G22" s="133"/>
      <c r="H22" s="227"/>
      <c r="I22" s="209"/>
      <c r="J22" s="133"/>
      <c r="K22" s="227"/>
      <c r="L22" s="209"/>
      <c r="M22" s="133"/>
      <c r="N22" s="227"/>
      <c r="O22" s="268"/>
      <c r="P22" s="243"/>
      <c r="Q22" s="227"/>
      <c r="R22" s="268"/>
      <c r="S22" s="243"/>
      <c r="T22" s="244"/>
      <c r="U22" s="227"/>
      <c r="V22" s="209"/>
      <c r="W22" s="228"/>
      <c r="X22" s="133"/>
      <c r="Y22" s="133"/>
      <c r="Z22" s="133"/>
      <c r="AA22" s="133"/>
      <c r="AB22" s="133"/>
      <c r="AC22" s="133"/>
      <c r="AD22" s="133"/>
    </row>
    <row r="23" spans="1:30" s="166" customFormat="1" x14ac:dyDescent="0.25">
      <c r="A23" s="148">
        <v>3213</v>
      </c>
      <c r="B23" s="149" t="s">
        <v>48</v>
      </c>
      <c r="C23" s="213">
        <f t="shared" si="20"/>
        <v>42000</v>
      </c>
      <c r="D23" s="227"/>
      <c r="E23" s="268"/>
      <c r="F23" s="298">
        <f t="shared" si="21"/>
        <v>0</v>
      </c>
      <c r="G23" s="133"/>
      <c r="H23" s="227">
        <v>40000</v>
      </c>
      <c r="I23" s="209"/>
      <c r="J23" s="133">
        <f t="shared" ref="J23:J24" si="22">H23+I23</f>
        <v>40000</v>
      </c>
      <c r="K23" s="227">
        <v>2000</v>
      </c>
      <c r="L23" s="209"/>
      <c r="M23" s="133">
        <f t="shared" ref="M23:M24" si="23">SUM(K23+L23)</f>
        <v>2000</v>
      </c>
      <c r="N23" s="227"/>
      <c r="O23" s="268"/>
      <c r="P23" s="243"/>
      <c r="Q23" s="227"/>
      <c r="R23" s="268"/>
      <c r="S23" s="243"/>
      <c r="T23" s="244"/>
      <c r="U23" s="227"/>
      <c r="V23" s="209"/>
      <c r="W23" s="228"/>
      <c r="X23" s="133"/>
      <c r="Y23" s="133"/>
      <c r="Z23" s="133"/>
      <c r="AA23" s="133"/>
      <c r="AB23" s="133"/>
      <c r="AC23" s="133"/>
      <c r="AD23" s="133"/>
    </row>
    <row r="24" spans="1:30" s="166" customFormat="1" x14ac:dyDescent="0.25">
      <c r="A24" s="148">
        <v>3214</v>
      </c>
      <c r="B24" s="149" t="s">
        <v>49</v>
      </c>
      <c r="C24" s="213">
        <f t="shared" si="20"/>
        <v>34370</v>
      </c>
      <c r="D24" s="227"/>
      <c r="E24" s="268"/>
      <c r="F24" s="298">
        <f t="shared" si="21"/>
        <v>0</v>
      </c>
      <c r="G24" s="133"/>
      <c r="H24" s="227">
        <v>4500</v>
      </c>
      <c r="I24" s="209"/>
      <c r="J24" s="133">
        <f t="shared" si="22"/>
        <v>4500</v>
      </c>
      <c r="K24" s="227">
        <v>29870</v>
      </c>
      <c r="L24" s="209"/>
      <c r="M24" s="133">
        <f t="shared" si="23"/>
        <v>29870</v>
      </c>
      <c r="N24" s="227"/>
      <c r="O24" s="268"/>
      <c r="P24" s="243"/>
      <c r="Q24" s="227"/>
      <c r="R24" s="268"/>
      <c r="S24" s="243"/>
      <c r="T24" s="244"/>
      <c r="U24" s="227"/>
      <c r="V24" s="209"/>
      <c r="W24" s="228"/>
      <c r="X24" s="133"/>
      <c r="Y24" s="133"/>
      <c r="Z24" s="133"/>
      <c r="AA24" s="133"/>
      <c r="AB24" s="133"/>
      <c r="AC24" s="133"/>
      <c r="AD24" s="133"/>
    </row>
    <row r="25" spans="1:30" s="70" customFormat="1" ht="13" x14ac:dyDescent="0.3">
      <c r="A25" s="153" t="s">
        <v>50</v>
      </c>
      <c r="B25" s="154" t="s">
        <v>25</v>
      </c>
      <c r="C25" s="212">
        <f>SUM(F25,J25,M25,P25,S25,W25)</f>
        <v>336734.82999999996</v>
      </c>
      <c r="D25" s="225">
        <f>SUM(D26:D32)</f>
        <v>141036.35999999999</v>
      </c>
      <c r="E25" s="313">
        <f>SUM(E26:E32)</f>
        <v>-29301.530000000002</v>
      </c>
      <c r="F25" s="297">
        <f>SUM(F26:F32)</f>
        <v>111734.82999999999</v>
      </c>
      <c r="G25" s="146">
        <f t="shared" ref="G25:W25" si="24">SUM(G26:G32)</f>
        <v>0</v>
      </c>
      <c r="H25" s="225">
        <f t="shared" si="24"/>
        <v>187000</v>
      </c>
      <c r="I25" s="261">
        <f t="shared" si="24"/>
        <v>7500</v>
      </c>
      <c r="J25" s="146">
        <f t="shared" si="24"/>
        <v>194500</v>
      </c>
      <c r="K25" s="225">
        <f t="shared" si="24"/>
        <v>500</v>
      </c>
      <c r="L25" s="261">
        <f t="shared" si="24"/>
        <v>0</v>
      </c>
      <c r="M25" s="146">
        <f t="shared" si="24"/>
        <v>500</v>
      </c>
      <c r="N25" s="225">
        <f t="shared" si="24"/>
        <v>0</v>
      </c>
      <c r="O25" s="267">
        <f t="shared" si="24"/>
        <v>0</v>
      </c>
      <c r="P25" s="251">
        <f t="shared" si="24"/>
        <v>0</v>
      </c>
      <c r="Q25" s="225">
        <f t="shared" si="24"/>
        <v>0</v>
      </c>
      <c r="R25" s="267">
        <f t="shared" si="24"/>
        <v>0</v>
      </c>
      <c r="S25" s="251">
        <f t="shared" si="24"/>
        <v>0</v>
      </c>
      <c r="T25" s="242">
        <f t="shared" si="24"/>
        <v>0</v>
      </c>
      <c r="U25" s="225">
        <f t="shared" si="24"/>
        <v>0</v>
      </c>
      <c r="V25" s="261">
        <f t="shared" si="24"/>
        <v>30000</v>
      </c>
      <c r="W25" s="226">
        <f t="shared" si="24"/>
        <v>30000</v>
      </c>
      <c r="X25" s="146"/>
      <c r="Y25" s="146"/>
      <c r="Z25" s="146"/>
      <c r="AA25" s="146"/>
      <c r="AB25" s="146"/>
      <c r="AC25" s="146"/>
      <c r="AD25" s="146"/>
    </row>
    <row r="26" spans="1:30" s="166" customFormat="1" x14ac:dyDescent="0.25">
      <c r="A26" s="148">
        <v>3221</v>
      </c>
      <c r="B26" s="149" t="s">
        <v>39</v>
      </c>
      <c r="C26" s="213">
        <f t="shared" ref="C26:C32" si="25">SUM(F26,J26,M26,P26,S26,W26)</f>
        <v>112092.87</v>
      </c>
      <c r="D26" s="227">
        <v>23521.360000000001</v>
      </c>
      <c r="E26" s="268">
        <v>-18928.490000000002</v>
      </c>
      <c r="F26" s="298">
        <f>D26+E26</f>
        <v>4592.869999999999</v>
      </c>
      <c r="G26" s="133"/>
      <c r="H26" s="227">
        <v>107000</v>
      </c>
      <c r="I26" s="209"/>
      <c r="J26" s="133">
        <v>107000</v>
      </c>
      <c r="K26" s="227">
        <v>500</v>
      </c>
      <c r="L26" s="209"/>
      <c r="M26" s="133">
        <f>K26+L26</f>
        <v>500</v>
      </c>
      <c r="N26" s="227"/>
      <c r="O26" s="268"/>
      <c r="P26" s="243"/>
      <c r="Q26" s="227"/>
      <c r="R26" s="268"/>
      <c r="S26" s="243"/>
      <c r="T26" s="244"/>
      <c r="U26" s="227"/>
      <c r="V26" s="209"/>
      <c r="W26" s="228"/>
      <c r="X26" s="133"/>
      <c r="Y26" s="133"/>
      <c r="Z26" s="133"/>
      <c r="AA26" s="133"/>
      <c r="AB26" s="133"/>
      <c r="AC26" s="133"/>
      <c r="AD26" s="133"/>
    </row>
    <row r="27" spans="1:30" s="166" customFormat="1" x14ac:dyDescent="0.25">
      <c r="A27" s="148">
        <v>3222</v>
      </c>
      <c r="B27" s="149" t="s">
        <v>40</v>
      </c>
      <c r="C27" s="213">
        <f t="shared" si="25"/>
        <v>22000</v>
      </c>
      <c r="D27" s="227"/>
      <c r="E27" s="268"/>
      <c r="F27" s="298">
        <f t="shared" ref="F27:F29" si="26">D27+E27</f>
        <v>0</v>
      </c>
      <c r="G27" s="133"/>
      <c r="H27" s="227">
        <v>22000</v>
      </c>
      <c r="I27" s="209"/>
      <c r="J27" s="133">
        <v>22000</v>
      </c>
      <c r="K27" s="227"/>
      <c r="L27" s="209"/>
      <c r="M27" s="133"/>
      <c r="N27" s="227"/>
      <c r="O27" s="268"/>
      <c r="P27" s="243"/>
      <c r="Q27" s="227"/>
      <c r="R27" s="268"/>
      <c r="S27" s="243"/>
      <c r="T27" s="244"/>
      <c r="U27" s="227"/>
      <c r="V27" s="209"/>
      <c r="W27" s="228"/>
      <c r="X27" s="133"/>
      <c r="Y27" s="133"/>
      <c r="Z27" s="133"/>
      <c r="AA27" s="133"/>
      <c r="AB27" s="133"/>
      <c r="AC27" s="133"/>
      <c r="AD27" s="133"/>
    </row>
    <row r="28" spans="1:30" s="166" customFormat="1" x14ac:dyDescent="0.25">
      <c r="A28" s="148">
        <v>3223</v>
      </c>
      <c r="B28" s="149" t="s">
        <v>51</v>
      </c>
      <c r="C28" s="213">
        <f t="shared" si="25"/>
        <v>105415</v>
      </c>
      <c r="D28" s="227">
        <v>105415</v>
      </c>
      <c r="E28" s="268"/>
      <c r="F28" s="298">
        <f t="shared" si="26"/>
        <v>105415</v>
      </c>
      <c r="G28" s="133"/>
      <c r="H28" s="227"/>
      <c r="I28" s="209"/>
      <c r="J28" s="133"/>
      <c r="K28" s="227"/>
      <c r="L28" s="209"/>
      <c r="M28" s="133"/>
      <c r="N28" s="227"/>
      <c r="O28" s="268"/>
      <c r="P28" s="243"/>
      <c r="Q28" s="227"/>
      <c r="R28" s="268"/>
      <c r="S28" s="243"/>
      <c r="T28" s="244"/>
      <c r="U28" s="227"/>
      <c r="V28" s="209"/>
      <c r="W28" s="228"/>
      <c r="X28" s="133"/>
      <c r="Y28" s="133"/>
      <c r="Z28" s="133"/>
      <c r="AA28" s="133"/>
      <c r="AB28" s="133"/>
      <c r="AC28" s="133"/>
      <c r="AD28" s="133"/>
    </row>
    <row r="29" spans="1:30" s="166" customFormat="1" ht="23" x14ac:dyDescent="0.25">
      <c r="A29" s="148">
        <v>3224</v>
      </c>
      <c r="B29" s="149" t="s">
        <v>52</v>
      </c>
      <c r="C29" s="213">
        <f t="shared" si="25"/>
        <v>80726.959999999992</v>
      </c>
      <c r="D29" s="227">
        <v>12100</v>
      </c>
      <c r="E29" s="268">
        <v>-10373.040000000001</v>
      </c>
      <c r="F29" s="298">
        <f t="shared" si="26"/>
        <v>1726.9599999999991</v>
      </c>
      <c r="G29" s="133"/>
      <c r="H29" s="227">
        <v>49000</v>
      </c>
      <c r="I29" s="209"/>
      <c r="J29" s="133">
        <v>49000</v>
      </c>
      <c r="K29" s="227"/>
      <c r="L29" s="209"/>
      <c r="M29" s="133"/>
      <c r="N29" s="227"/>
      <c r="O29" s="268"/>
      <c r="P29" s="243"/>
      <c r="Q29" s="227"/>
      <c r="R29" s="268"/>
      <c r="S29" s="243"/>
      <c r="T29" s="244"/>
      <c r="U29" s="227"/>
      <c r="V29" s="209">
        <v>30000</v>
      </c>
      <c r="W29" s="228">
        <v>30000</v>
      </c>
      <c r="X29" s="133"/>
      <c r="Y29" s="133"/>
      <c r="Z29" s="133"/>
      <c r="AA29" s="133"/>
      <c r="AB29" s="133"/>
      <c r="AC29" s="133"/>
      <c r="AD29" s="133"/>
    </row>
    <row r="30" spans="1:30" s="166" customFormat="1" x14ac:dyDescent="0.25">
      <c r="A30" s="148">
        <v>3225</v>
      </c>
      <c r="B30" s="149" t="s">
        <v>53</v>
      </c>
      <c r="C30" s="213">
        <f t="shared" si="25"/>
        <v>12500</v>
      </c>
      <c r="D30" s="227"/>
      <c r="E30" s="268"/>
      <c r="F30" s="298"/>
      <c r="G30" s="133"/>
      <c r="H30" s="227">
        <v>5000</v>
      </c>
      <c r="I30" s="209">
        <v>7500</v>
      </c>
      <c r="J30" s="133">
        <f>H30+I30</f>
        <v>12500</v>
      </c>
      <c r="K30" s="227"/>
      <c r="L30" s="209"/>
      <c r="M30" s="133"/>
      <c r="N30" s="227"/>
      <c r="O30" s="268"/>
      <c r="P30" s="243"/>
      <c r="Q30" s="227"/>
      <c r="R30" s="268"/>
      <c r="S30" s="243"/>
      <c r="T30" s="244"/>
      <c r="U30" s="227"/>
      <c r="V30" s="209"/>
      <c r="W30" s="228"/>
      <c r="X30" s="133"/>
      <c r="Y30" s="133"/>
      <c r="Z30" s="133"/>
      <c r="AA30" s="133"/>
      <c r="AB30" s="133"/>
      <c r="AC30" s="133"/>
      <c r="AD30" s="133"/>
    </row>
    <row r="31" spans="1:30" s="166" customFormat="1" x14ac:dyDescent="0.25">
      <c r="A31" s="148">
        <v>3226</v>
      </c>
      <c r="B31" s="149" t="s">
        <v>195</v>
      </c>
      <c r="C31" s="213">
        <f t="shared" si="25"/>
        <v>0</v>
      </c>
      <c r="D31" s="227"/>
      <c r="E31" s="268"/>
      <c r="F31" s="298"/>
      <c r="G31" s="133"/>
      <c r="H31" s="227"/>
      <c r="I31" s="209"/>
      <c r="J31" s="133"/>
      <c r="K31" s="227"/>
      <c r="L31" s="209"/>
      <c r="M31" s="133"/>
      <c r="N31" s="227"/>
      <c r="O31" s="268"/>
      <c r="P31" s="243"/>
      <c r="Q31" s="227"/>
      <c r="R31" s="268"/>
      <c r="S31" s="243"/>
      <c r="T31" s="244"/>
      <c r="U31" s="227"/>
      <c r="V31" s="209"/>
      <c r="W31" s="228"/>
      <c r="X31" s="133"/>
      <c r="Y31" s="133"/>
      <c r="Z31" s="133"/>
      <c r="AA31" s="133"/>
      <c r="AB31" s="133"/>
      <c r="AC31" s="133"/>
      <c r="AD31" s="133"/>
    </row>
    <row r="32" spans="1:30" s="166" customFormat="1" x14ac:dyDescent="0.25">
      <c r="A32" s="148">
        <v>3227</v>
      </c>
      <c r="B32" s="149" t="s">
        <v>54</v>
      </c>
      <c r="C32" s="213">
        <f t="shared" si="25"/>
        <v>4000</v>
      </c>
      <c r="D32" s="227"/>
      <c r="E32" s="268"/>
      <c r="F32" s="298"/>
      <c r="G32" s="133"/>
      <c r="H32" s="227">
        <v>4000</v>
      </c>
      <c r="I32" s="209"/>
      <c r="J32" s="133">
        <v>4000</v>
      </c>
      <c r="K32" s="227"/>
      <c r="L32" s="209"/>
      <c r="M32" s="133"/>
      <c r="N32" s="227"/>
      <c r="O32" s="268"/>
      <c r="P32" s="243"/>
      <c r="Q32" s="227"/>
      <c r="R32" s="268"/>
      <c r="S32" s="243"/>
      <c r="T32" s="244"/>
      <c r="U32" s="227"/>
      <c r="V32" s="209"/>
      <c r="W32" s="228"/>
      <c r="X32" s="133"/>
      <c r="Y32" s="133"/>
      <c r="Z32" s="133"/>
      <c r="AA32" s="133"/>
      <c r="AB32" s="133"/>
      <c r="AC32" s="133"/>
      <c r="AD32" s="133"/>
    </row>
    <row r="33" spans="1:30" s="70" customFormat="1" ht="13" x14ac:dyDescent="0.3">
      <c r="A33" s="153" t="s">
        <v>55</v>
      </c>
      <c r="B33" s="154" t="s">
        <v>26</v>
      </c>
      <c r="C33" s="212">
        <f>SUM(F33,J33,M33,W33)</f>
        <v>983730.88</v>
      </c>
      <c r="D33" s="225">
        <f>SUM(D34:D42)</f>
        <v>184298.64</v>
      </c>
      <c r="E33" s="313">
        <f>SUM(E34:E42)</f>
        <v>-20583.86</v>
      </c>
      <c r="F33" s="297">
        <f>SUM(F34:F42)</f>
        <v>163714.78</v>
      </c>
      <c r="G33" s="146">
        <f t="shared" ref="G33:W33" si="27">SUM(G34:G42)</f>
        <v>0</v>
      </c>
      <c r="H33" s="225">
        <f t="shared" si="27"/>
        <v>279500</v>
      </c>
      <c r="I33" s="261">
        <f t="shared" si="27"/>
        <v>85016.1</v>
      </c>
      <c r="J33" s="146">
        <f t="shared" si="27"/>
        <v>364516.1</v>
      </c>
      <c r="K33" s="225">
        <f t="shared" si="27"/>
        <v>300500</v>
      </c>
      <c r="L33" s="261">
        <f t="shared" si="27"/>
        <v>0</v>
      </c>
      <c r="M33" s="146">
        <f t="shared" si="27"/>
        <v>300500</v>
      </c>
      <c r="N33" s="225">
        <f t="shared" si="27"/>
        <v>0</v>
      </c>
      <c r="O33" s="267">
        <f t="shared" si="27"/>
        <v>0</v>
      </c>
      <c r="P33" s="251">
        <f t="shared" si="27"/>
        <v>0</v>
      </c>
      <c r="Q33" s="225">
        <f t="shared" si="27"/>
        <v>0</v>
      </c>
      <c r="R33" s="267">
        <f t="shared" si="27"/>
        <v>0</v>
      </c>
      <c r="S33" s="251">
        <f t="shared" si="27"/>
        <v>0</v>
      </c>
      <c r="T33" s="242">
        <f t="shared" si="27"/>
        <v>0</v>
      </c>
      <c r="U33" s="225">
        <f t="shared" si="27"/>
        <v>0</v>
      </c>
      <c r="V33" s="261">
        <f t="shared" si="27"/>
        <v>155000</v>
      </c>
      <c r="W33" s="226">
        <f t="shared" si="27"/>
        <v>155000</v>
      </c>
      <c r="X33" s="146"/>
      <c r="Y33" s="146"/>
      <c r="Z33" s="146"/>
      <c r="AA33" s="146"/>
      <c r="AB33" s="146"/>
      <c r="AC33" s="146"/>
      <c r="AD33" s="146"/>
    </row>
    <row r="34" spans="1:30" s="166" customFormat="1" x14ac:dyDescent="0.25">
      <c r="A34" s="148" t="s">
        <v>56</v>
      </c>
      <c r="B34" s="149" t="s">
        <v>57</v>
      </c>
      <c r="C34" s="213">
        <f t="shared" ref="C34:C42" si="28">SUM(F34,J34,M34,W34)</f>
        <v>70652.490000000005</v>
      </c>
      <c r="D34" s="227">
        <v>16600</v>
      </c>
      <c r="E34" s="268">
        <v>-12447.51</v>
      </c>
      <c r="F34" s="298">
        <f>D34+E34</f>
        <v>4152.49</v>
      </c>
      <c r="G34" s="133"/>
      <c r="H34" s="227">
        <v>29000</v>
      </c>
      <c r="I34" s="209">
        <v>35000</v>
      </c>
      <c r="J34" s="133">
        <f>H34+I34</f>
        <v>64000</v>
      </c>
      <c r="K34" s="227">
        <v>2500</v>
      </c>
      <c r="L34" s="209"/>
      <c r="M34" s="133">
        <f>K34+L34</f>
        <v>2500</v>
      </c>
      <c r="N34" s="227"/>
      <c r="O34" s="268"/>
      <c r="P34" s="243"/>
      <c r="Q34" s="227"/>
      <c r="R34" s="268"/>
      <c r="S34" s="243"/>
      <c r="T34" s="244"/>
      <c r="U34" s="227"/>
      <c r="V34" s="209"/>
      <c r="W34" s="228"/>
      <c r="X34" s="133"/>
      <c r="Y34" s="133"/>
      <c r="Z34" s="133"/>
      <c r="AA34" s="133"/>
      <c r="AB34" s="133"/>
      <c r="AC34" s="133"/>
      <c r="AD34" s="133"/>
    </row>
    <row r="35" spans="1:30" s="166" customFormat="1" x14ac:dyDescent="0.25">
      <c r="A35" s="148">
        <v>3232</v>
      </c>
      <c r="B35" s="149" t="s">
        <v>43</v>
      </c>
      <c r="C35" s="213">
        <f t="shared" si="28"/>
        <v>102875</v>
      </c>
      <c r="D35" s="227">
        <v>43000</v>
      </c>
      <c r="E35" s="268">
        <v>-125</v>
      </c>
      <c r="F35" s="298">
        <f t="shared" ref="F35:F42" si="29">D35+E35</f>
        <v>42875</v>
      </c>
      <c r="G35" s="133"/>
      <c r="H35" s="227">
        <v>25000</v>
      </c>
      <c r="I35" s="209"/>
      <c r="J35" s="133">
        <f t="shared" ref="J35:J42" si="30">H35+I35</f>
        <v>25000</v>
      </c>
      <c r="K35" s="227"/>
      <c r="L35" s="209"/>
      <c r="M35" s="133"/>
      <c r="N35" s="227"/>
      <c r="O35" s="268"/>
      <c r="P35" s="243"/>
      <c r="Q35" s="227"/>
      <c r="R35" s="268"/>
      <c r="S35" s="243"/>
      <c r="T35" s="244"/>
      <c r="U35" s="227"/>
      <c r="V35" s="209">
        <v>35000</v>
      </c>
      <c r="W35" s="228">
        <f>U35+V35</f>
        <v>35000</v>
      </c>
      <c r="X35" s="133"/>
      <c r="Y35" s="133"/>
      <c r="Z35" s="133"/>
      <c r="AA35" s="133"/>
      <c r="AB35" s="133"/>
      <c r="AC35" s="133"/>
      <c r="AD35" s="133"/>
    </row>
    <row r="36" spans="1:30" s="166" customFormat="1" x14ac:dyDescent="0.25">
      <c r="A36" s="148">
        <v>3233</v>
      </c>
      <c r="B36" s="149" t="s">
        <v>58</v>
      </c>
      <c r="C36" s="213">
        <f t="shared" si="28"/>
        <v>6000</v>
      </c>
      <c r="D36" s="227"/>
      <c r="E36" s="268"/>
      <c r="F36" s="298">
        <f t="shared" si="29"/>
        <v>0</v>
      </c>
      <c r="G36" s="133"/>
      <c r="H36" s="227">
        <v>2500</v>
      </c>
      <c r="I36" s="209">
        <v>3500</v>
      </c>
      <c r="J36" s="133">
        <f t="shared" si="30"/>
        <v>6000</v>
      </c>
      <c r="K36" s="227"/>
      <c r="L36" s="209"/>
      <c r="M36" s="133"/>
      <c r="N36" s="227"/>
      <c r="O36" s="268"/>
      <c r="P36" s="243"/>
      <c r="Q36" s="227"/>
      <c r="R36" s="268"/>
      <c r="S36" s="243"/>
      <c r="T36" s="244"/>
      <c r="U36" s="227"/>
      <c r="V36" s="209"/>
      <c r="W36" s="228"/>
      <c r="X36" s="133"/>
      <c r="Y36" s="133"/>
      <c r="Z36" s="133"/>
      <c r="AA36" s="133"/>
      <c r="AB36" s="133"/>
      <c r="AC36" s="133"/>
      <c r="AD36" s="133"/>
    </row>
    <row r="37" spans="1:30" s="166" customFormat="1" x14ac:dyDescent="0.25">
      <c r="A37" s="148">
        <v>3234</v>
      </c>
      <c r="B37" s="149" t="s">
        <v>59</v>
      </c>
      <c r="C37" s="213">
        <f t="shared" si="28"/>
        <v>58448.639999999999</v>
      </c>
      <c r="D37" s="227">
        <v>58448.639999999999</v>
      </c>
      <c r="E37" s="268"/>
      <c r="F37" s="298">
        <f t="shared" si="29"/>
        <v>58448.639999999999</v>
      </c>
      <c r="G37" s="133"/>
      <c r="H37" s="227"/>
      <c r="I37" s="209"/>
      <c r="J37" s="133"/>
      <c r="K37" s="227"/>
      <c r="L37" s="209"/>
      <c r="M37" s="133"/>
      <c r="N37" s="227"/>
      <c r="O37" s="268"/>
      <c r="P37" s="243"/>
      <c r="Q37" s="227"/>
      <c r="R37" s="268"/>
      <c r="S37" s="243"/>
      <c r="T37" s="244"/>
      <c r="U37" s="227"/>
      <c r="V37" s="209"/>
      <c r="W37" s="228"/>
      <c r="X37" s="133"/>
      <c r="Y37" s="133"/>
      <c r="Z37" s="133"/>
      <c r="AA37" s="133"/>
      <c r="AB37" s="133"/>
      <c r="AC37" s="133"/>
      <c r="AD37" s="133"/>
    </row>
    <row r="38" spans="1:30" s="166" customFormat="1" x14ac:dyDescent="0.25">
      <c r="A38" s="148">
        <v>3235</v>
      </c>
      <c r="B38" s="149" t="s">
        <v>60</v>
      </c>
      <c r="C38" s="213">
        <f t="shared" si="28"/>
        <v>178321.1</v>
      </c>
      <c r="D38" s="227">
        <v>37000</v>
      </c>
      <c r="E38" s="268"/>
      <c r="F38" s="298">
        <f t="shared" si="29"/>
        <v>37000</v>
      </c>
      <c r="G38" s="133"/>
      <c r="H38" s="227">
        <v>95000</v>
      </c>
      <c r="I38" s="209">
        <v>-43678.9</v>
      </c>
      <c r="J38" s="133">
        <f t="shared" si="30"/>
        <v>51321.1</v>
      </c>
      <c r="K38" s="227"/>
      <c r="L38" s="209"/>
      <c r="M38" s="133"/>
      <c r="N38" s="227"/>
      <c r="O38" s="268"/>
      <c r="P38" s="243"/>
      <c r="Q38" s="227"/>
      <c r="R38" s="268"/>
      <c r="S38" s="243"/>
      <c r="T38" s="244"/>
      <c r="U38" s="227"/>
      <c r="V38" s="209">
        <v>90000</v>
      </c>
      <c r="W38" s="228">
        <f>SUM(V38)</f>
        <v>90000</v>
      </c>
      <c r="X38" s="133"/>
      <c r="Y38" s="133"/>
      <c r="Z38" s="133"/>
      <c r="AA38" s="133"/>
      <c r="AB38" s="133"/>
      <c r="AC38" s="133"/>
      <c r="AD38" s="133"/>
    </row>
    <row r="39" spans="1:30" s="166" customFormat="1" ht="15" customHeight="1" x14ac:dyDescent="0.25">
      <c r="A39" s="148">
        <v>3236</v>
      </c>
      <c r="B39" s="149" t="s">
        <v>61</v>
      </c>
      <c r="C39" s="213">
        <f t="shared" si="28"/>
        <v>28000</v>
      </c>
      <c r="D39" s="227">
        <v>12500</v>
      </c>
      <c r="E39" s="268"/>
      <c r="F39" s="298">
        <f t="shared" si="29"/>
        <v>12500</v>
      </c>
      <c r="G39" s="133"/>
      <c r="H39" s="227"/>
      <c r="I39" s="209">
        <v>500</v>
      </c>
      <c r="J39" s="133">
        <f>SUM(I39)</f>
        <v>500</v>
      </c>
      <c r="K39" s="227"/>
      <c r="L39" s="209">
        <v>15000</v>
      </c>
      <c r="M39" s="133">
        <f t="shared" ref="M39:M40" si="31">K39+L39</f>
        <v>15000</v>
      </c>
      <c r="N39" s="227"/>
      <c r="O39" s="268"/>
      <c r="P39" s="243"/>
      <c r="Q39" s="227"/>
      <c r="R39" s="268"/>
      <c r="S39" s="243"/>
      <c r="T39" s="244"/>
      <c r="U39" s="227"/>
      <c r="V39" s="209"/>
      <c r="W39" s="228"/>
      <c r="X39" s="133"/>
      <c r="Y39" s="133"/>
      <c r="Z39" s="133"/>
      <c r="AA39" s="133"/>
      <c r="AB39" s="133"/>
      <c r="AC39" s="133"/>
      <c r="AD39" s="133"/>
    </row>
    <row r="40" spans="1:30" s="166" customFormat="1" x14ac:dyDescent="0.25">
      <c r="A40" s="148">
        <v>3237</v>
      </c>
      <c r="B40" s="149" t="s">
        <v>62</v>
      </c>
      <c r="C40" s="213">
        <f t="shared" si="28"/>
        <v>418255</v>
      </c>
      <c r="D40" s="227"/>
      <c r="E40" s="268"/>
      <c r="F40" s="298">
        <f t="shared" si="29"/>
        <v>0</v>
      </c>
      <c r="G40" s="133"/>
      <c r="H40" s="227">
        <v>60000</v>
      </c>
      <c r="I40" s="209">
        <v>45255</v>
      </c>
      <c r="J40" s="133">
        <f t="shared" si="30"/>
        <v>105255</v>
      </c>
      <c r="K40" s="227">
        <v>298000</v>
      </c>
      <c r="L40" s="209">
        <v>-15000</v>
      </c>
      <c r="M40" s="133">
        <f t="shared" si="31"/>
        <v>283000</v>
      </c>
      <c r="N40" s="227"/>
      <c r="O40" s="268"/>
      <c r="P40" s="243"/>
      <c r="Q40" s="227"/>
      <c r="R40" s="268"/>
      <c r="S40" s="243"/>
      <c r="T40" s="244"/>
      <c r="U40" s="227"/>
      <c r="V40" s="209">
        <v>30000</v>
      </c>
      <c r="W40" s="228">
        <v>30000</v>
      </c>
      <c r="X40" s="133"/>
      <c r="Y40" s="133"/>
      <c r="Z40" s="133"/>
      <c r="AA40" s="133"/>
      <c r="AB40" s="133"/>
      <c r="AC40" s="133"/>
      <c r="AD40" s="133"/>
    </row>
    <row r="41" spans="1:30" s="166" customFormat="1" x14ac:dyDescent="0.25">
      <c r="A41" s="148">
        <v>3238</v>
      </c>
      <c r="B41" s="149" t="s">
        <v>63</v>
      </c>
      <c r="C41" s="213">
        <f t="shared" si="28"/>
        <v>32406.25</v>
      </c>
      <c r="D41" s="227">
        <v>11250</v>
      </c>
      <c r="E41" s="268">
        <v>-6843.75</v>
      </c>
      <c r="F41" s="298">
        <f t="shared" si="29"/>
        <v>4406.25</v>
      </c>
      <c r="G41" s="133"/>
      <c r="H41" s="227">
        <v>28000</v>
      </c>
      <c r="I41" s="209"/>
      <c r="J41" s="133">
        <f t="shared" si="30"/>
        <v>28000</v>
      </c>
      <c r="K41" s="227"/>
      <c r="L41" s="209"/>
      <c r="M41" s="133"/>
      <c r="N41" s="227"/>
      <c r="O41" s="268"/>
      <c r="P41" s="243"/>
      <c r="Q41" s="227"/>
      <c r="R41" s="268"/>
      <c r="S41" s="243"/>
      <c r="T41" s="244"/>
      <c r="U41" s="227"/>
      <c r="V41" s="209"/>
      <c r="W41" s="228"/>
      <c r="X41" s="133"/>
      <c r="Y41" s="133"/>
      <c r="Z41" s="133"/>
      <c r="AA41" s="133"/>
      <c r="AB41" s="133"/>
      <c r="AC41" s="133"/>
      <c r="AD41" s="133"/>
    </row>
    <row r="42" spans="1:30" s="166" customFormat="1" x14ac:dyDescent="0.25">
      <c r="A42" s="148">
        <v>3239</v>
      </c>
      <c r="B42" s="149" t="s">
        <v>64</v>
      </c>
      <c r="C42" s="213">
        <f t="shared" si="28"/>
        <v>88772.4</v>
      </c>
      <c r="D42" s="227">
        <v>5500</v>
      </c>
      <c r="E42" s="268">
        <v>-1167.5999999999999</v>
      </c>
      <c r="F42" s="298">
        <f t="shared" si="29"/>
        <v>4332.3999999999996</v>
      </c>
      <c r="G42" s="133"/>
      <c r="H42" s="227">
        <v>40000</v>
      </c>
      <c r="I42" s="209">
        <v>44440</v>
      </c>
      <c r="J42" s="133">
        <f t="shared" si="30"/>
        <v>84440</v>
      </c>
      <c r="K42" s="227"/>
      <c r="L42" s="209"/>
      <c r="M42" s="133"/>
      <c r="N42" s="227"/>
      <c r="O42" s="268"/>
      <c r="P42" s="243"/>
      <c r="Q42" s="227"/>
      <c r="R42" s="268"/>
      <c r="S42" s="243"/>
      <c r="T42" s="244"/>
      <c r="U42" s="227"/>
      <c r="V42" s="209"/>
      <c r="W42" s="228"/>
      <c r="X42" s="133"/>
      <c r="Y42" s="133"/>
      <c r="Z42" s="133"/>
      <c r="AA42" s="133"/>
      <c r="AB42" s="133"/>
      <c r="AC42" s="133"/>
      <c r="AD42" s="133"/>
    </row>
    <row r="43" spans="1:30" s="70" customFormat="1" ht="23" x14ac:dyDescent="0.3">
      <c r="A43" s="153" t="s">
        <v>65</v>
      </c>
      <c r="B43" s="154" t="s">
        <v>66</v>
      </c>
      <c r="C43" s="212">
        <f>SUM(C44)</f>
        <v>130000</v>
      </c>
      <c r="D43" s="225"/>
      <c r="E43" s="267"/>
      <c r="F43" s="297"/>
      <c r="G43" s="146">
        <f t="shared" ref="G43:W43" si="32">SUM(G44)</f>
        <v>0</v>
      </c>
      <c r="H43" s="225">
        <f t="shared" si="32"/>
        <v>108000</v>
      </c>
      <c r="I43" s="261">
        <f t="shared" si="32"/>
        <v>-13000</v>
      </c>
      <c r="J43" s="146">
        <f t="shared" si="32"/>
        <v>95000</v>
      </c>
      <c r="K43" s="225">
        <f t="shared" si="32"/>
        <v>35000</v>
      </c>
      <c r="L43" s="261">
        <f t="shared" si="32"/>
        <v>0</v>
      </c>
      <c r="M43" s="146">
        <f t="shared" si="32"/>
        <v>35000</v>
      </c>
      <c r="N43" s="225">
        <f t="shared" si="32"/>
        <v>0</v>
      </c>
      <c r="O43" s="267">
        <f t="shared" si="32"/>
        <v>0</v>
      </c>
      <c r="P43" s="251">
        <f t="shared" si="32"/>
        <v>0</v>
      </c>
      <c r="Q43" s="225">
        <f t="shared" si="32"/>
        <v>0</v>
      </c>
      <c r="R43" s="267">
        <f t="shared" si="32"/>
        <v>0</v>
      </c>
      <c r="S43" s="251">
        <f t="shared" si="32"/>
        <v>0</v>
      </c>
      <c r="T43" s="242">
        <f t="shared" si="32"/>
        <v>0</v>
      </c>
      <c r="U43" s="225">
        <f t="shared" si="32"/>
        <v>0</v>
      </c>
      <c r="V43" s="261">
        <f t="shared" si="32"/>
        <v>0</v>
      </c>
      <c r="W43" s="218">
        <f t="shared" si="32"/>
        <v>0</v>
      </c>
      <c r="X43" s="146"/>
      <c r="Y43" s="146"/>
      <c r="Z43" s="146"/>
      <c r="AA43" s="146"/>
      <c r="AB43" s="146"/>
      <c r="AC43" s="146"/>
      <c r="AD43" s="146"/>
    </row>
    <row r="44" spans="1:30" s="166" customFormat="1" ht="23" x14ac:dyDescent="0.25">
      <c r="A44" s="148">
        <v>3241</v>
      </c>
      <c r="B44" s="149" t="s">
        <v>66</v>
      </c>
      <c r="C44" s="213">
        <f>SUM(J44,M44,)</f>
        <v>130000</v>
      </c>
      <c r="D44" s="227"/>
      <c r="E44" s="268"/>
      <c r="F44" s="298"/>
      <c r="G44" s="133"/>
      <c r="H44" s="227">
        <v>108000</v>
      </c>
      <c r="I44" s="209">
        <v>-13000</v>
      </c>
      <c r="J44" s="133">
        <f>H44+I44</f>
        <v>95000</v>
      </c>
      <c r="K44" s="227">
        <v>35000</v>
      </c>
      <c r="L44" s="209"/>
      <c r="M44" s="133">
        <f>K44+L44</f>
        <v>35000</v>
      </c>
      <c r="N44" s="227"/>
      <c r="O44" s="268"/>
      <c r="P44" s="243"/>
      <c r="Q44" s="227"/>
      <c r="R44" s="268"/>
      <c r="S44" s="243"/>
      <c r="T44" s="244"/>
      <c r="U44" s="227"/>
      <c r="V44" s="209"/>
      <c r="W44" s="243"/>
      <c r="X44" s="133"/>
      <c r="Y44" s="133"/>
      <c r="Z44" s="133"/>
      <c r="AA44" s="133"/>
      <c r="AB44" s="133"/>
      <c r="AC44" s="133"/>
      <c r="AD44" s="133"/>
    </row>
    <row r="45" spans="1:30" s="70" customFormat="1" ht="13" x14ac:dyDescent="0.3">
      <c r="A45" s="153" t="s">
        <v>67</v>
      </c>
      <c r="B45" s="154" t="s">
        <v>197</v>
      </c>
      <c r="C45" s="212">
        <f>SUM(F45,J45,M45,W45)</f>
        <v>143675</v>
      </c>
      <c r="D45" s="225">
        <f>SUM(D46:D52)</f>
        <v>8840</v>
      </c>
      <c r="E45" s="267"/>
      <c r="F45" s="297">
        <f>SUM(F46:F52)</f>
        <v>8840</v>
      </c>
      <c r="G45" s="146">
        <f t="shared" ref="G45:W45" si="33">SUM(G46:G52)</f>
        <v>0</v>
      </c>
      <c r="H45" s="225">
        <f t="shared" si="33"/>
        <v>64800</v>
      </c>
      <c r="I45" s="261">
        <f t="shared" si="33"/>
        <v>-565</v>
      </c>
      <c r="J45" s="146">
        <f t="shared" si="33"/>
        <v>64235</v>
      </c>
      <c r="K45" s="225">
        <f t="shared" si="33"/>
        <v>70600</v>
      </c>
      <c r="L45" s="261">
        <f t="shared" si="33"/>
        <v>0</v>
      </c>
      <c r="M45" s="146">
        <f t="shared" si="33"/>
        <v>70600</v>
      </c>
      <c r="N45" s="225">
        <f t="shared" si="33"/>
        <v>0</v>
      </c>
      <c r="O45" s="267">
        <f t="shared" si="33"/>
        <v>0</v>
      </c>
      <c r="P45" s="251">
        <f t="shared" si="33"/>
        <v>0</v>
      </c>
      <c r="Q45" s="225">
        <f t="shared" si="33"/>
        <v>0</v>
      </c>
      <c r="R45" s="267">
        <f t="shared" si="33"/>
        <v>0</v>
      </c>
      <c r="S45" s="251">
        <f t="shared" si="33"/>
        <v>0</v>
      </c>
      <c r="T45" s="242">
        <f t="shared" si="33"/>
        <v>0</v>
      </c>
      <c r="U45" s="225">
        <f t="shared" si="33"/>
        <v>0</v>
      </c>
      <c r="V45" s="261">
        <f t="shared" si="33"/>
        <v>0</v>
      </c>
      <c r="W45" s="218">
        <f t="shared" si="33"/>
        <v>0</v>
      </c>
      <c r="X45" s="146"/>
      <c r="Y45" s="146"/>
      <c r="Z45" s="146"/>
      <c r="AA45" s="146"/>
      <c r="AB45" s="146"/>
      <c r="AC45" s="146"/>
      <c r="AD45" s="146"/>
    </row>
    <row r="46" spans="1:30" s="166" customFormat="1" x14ac:dyDescent="0.25">
      <c r="A46" s="148">
        <v>3291</v>
      </c>
      <c r="B46" s="150" t="s">
        <v>68</v>
      </c>
      <c r="C46" s="213">
        <f t="shared" ref="C46:C52" si="34">SUM(F46,J46,M46,W46)</f>
        <v>0</v>
      </c>
      <c r="D46" s="227"/>
      <c r="E46" s="268"/>
      <c r="F46" s="298"/>
      <c r="G46" s="133"/>
      <c r="H46" s="227"/>
      <c r="I46" s="209"/>
      <c r="J46" s="133"/>
      <c r="K46" s="227"/>
      <c r="L46" s="209"/>
      <c r="M46" s="133"/>
      <c r="N46" s="227"/>
      <c r="O46" s="268"/>
      <c r="P46" s="243"/>
      <c r="Q46" s="227"/>
      <c r="R46" s="268"/>
      <c r="S46" s="243"/>
      <c r="T46" s="244"/>
      <c r="U46" s="227"/>
      <c r="V46" s="209"/>
      <c r="W46" s="228"/>
      <c r="X46" s="133"/>
      <c r="Y46" s="133"/>
      <c r="Z46" s="133"/>
      <c r="AA46" s="133"/>
      <c r="AB46" s="133"/>
      <c r="AC46" s="133"/>
      <c r="AD46" s="133"/>
    </row>
    <row r="47" spans="1:30" s="166" customFormat="1" x14ac:dyDescent="0.25">
      <c r="A47" s="148">
        <v>3292</v>
      </c>
      <c r="B47" s="149" t="s">
        <v>69</v>
      </c>
      <c r="C47" s="213">
        <f t="shared" si="34"/>
        <v>8840</v>
      </c>
      <c r="D47" s="227">
        <v>8840</v>
      </c>
      <c r="E47" s="268"/>
      <c r="F47" s="298">
        <f>D47+E47</f>
        <v>8840</v>
      </c>
      <c r="G47" s="133"/>
      <c r="H47" s="227"/>
      <c r="I47" s="209"/>
      <c r="J47" s="133"/>
      <c r="K47" s="227"/>
      <c r="L47" s="209"/>
      <c r="M47" s="133"/>
      <c r="N47" s="227"/>
      <c r="O47" s="268"/>
      <c r="P47" s="243"/>
      <c r="Q47" s="227"/>
      <c r="R47" s="268"/>
      <c r="S47" s="243"/>
      <c r="T47" s="244"/>
      <c r="U47" s="227"/>
      <c r="V47" s="209"/>
      <c r="W47" s="228"/>
      <c r="X47" s="133"/>
      <c r="Y47" s="133"/>
      <c r="Z47" s="133"/>
      <c r="AA47" s="133"/>
      <c r="AB47" s="133"/>
      <c r="AC47" s="133"/>
      <c r="AD47" s="133"/>
    </row>
    <row r="48" spans="1:30" s="166" customFormat="1" x14ac:dyDescent="0.25">
      <c r="A48" s="148">
        <v>3293</v>
      </c>
      <c r="B48" s="149" t="s">
        <v>70</v>
      </c>
      <c r="C48" s="213">
        <f t="shared" si="34"/>
        <v>30935</v>
      </c>
      <c r="D48" s="227"/>
      <c r="E48" s="268"/>
      <c r="F48" s="298"/>
      <c r="G48" s="133"/>
      <c r="H48" s="227">
        <v>13500</v>
      </c>
      <c r="I48" s="209">
        <v>17435</v>
      </c>
      <c r="J48" s="133">
        <f>H48+I48</f>
        <v>30935</v>
      </c>
      <c r="K48" s="227"/>
      <c r="L48" s="209"/>
      <c r="M48" s="133"/>
      <c r="N48" s="227"/>
      <c r="O48" s="268"/>
      <c r="P48" s="243"/>
      <c r="Q48" s="227"/>
      <c r="R48" s="268"/>
      <c r="S48" s="243"/>
      <c r="T48" s="244"/>
      <c r="U48" s="227"/>
      <c r="V48" s="209"/>
      <c r="W48" s="228"/>
      <c r="X48" s="133"/>
      <c r="Y48" s="133"/>
      <c r="Z48" s="133"/>
      <c r="AA48" s="133"/>
      <c r="AB48" s="133"/>
      <c r="AC48" s="133"/>
      <c r="AD48" s="133"/>
    </row>
    <row r="49" spans="1:30" s="166" customFormat="1" x14ac:dyDescent="0.25">
      <c r="A49" s="148">
        <v>3294</v>
      </c>
      <c r="B49" s="149" t="s">
        <v>196</v>
      </c>
      <c r="C49" s="213">
        <f t="shared" si="34"/>
        <v>6000</v>
      </c>
      <c r="D49" s="227"/>
      <c r="E49" s="268"/>
      <c r="F49" s="298"/>
      <c r="G49" s="133"/>
      <c r="H49" s="227">
        <v>15000</v>
      </c>
      <c r="I49" s="209">
        <v>-9000</v>
      </c>
      <c r="J49" s="133">
        <f t="shared" ref="J49:J52" si="35">H49+I49</f>
        <v>6000</v>
      </c>
      <c r="K49" s="227"/>
      <c r="L49" s="209"/>
      <c r="M49" s="133"/>
      <c r="N49" s="227"/>
      <c r="O49" s="268"/>
      <c r="P49" s="243"/>
      <c r="Q49" s="227"/>
      <c r="R49" s="268"/>
      <c r="S49" s="243"/>
      <c r="T49" s="244"/>
      <c r="U49" s="227"/>
      <c r="V49" s="209"/>
      <c r="W49" s="228"/>
      <c r="X49" s="133"/>
      <c r="Y49" s="133"/>
      <c r="Z49" s="133"/>
      <c r="AA49" s="133"/>
      <c r="AB49" s="133"/>
      <c r="AC49" s="133"/>
      <c r="AD49" s="133"/>
    </row>
    <row r="50" spans="1:30" s="166" customFormat="1" x14ac:dyDescent="0.25">
      <c r="A50" s="148">
        <v>3295</v>
      </c>
      <c r="B50" s="149" t="s">
        <v>71</v>
      </c>
      <c r="C50" s="213">
        <f t="shared" si="34"/>
        <v>33900</v>
      </c>
      <c r="D50" s="227"/>
      <c r="E50" s="268"/>
      <c r="F50" s="298"/>
      <c r="G50" s="133"/>
      <c r="H50" s="227">
        <v>3300</v>
      </c>
      <c r="I50" s="209"/>
      <c r="J50" s="133">
        <f t="shared" si="35"/>
        <v>3300</v>
      </c>
      <c r="K50" s="227">
        <v>30600</v>
      </c>
      <c r="L50" s="209"/>
      <c r="M50" s="133">
        <f t="shared" ref="M50:M51" si="36">K50+L50</f>
        <v>30600</v>
      </c>
      <c r="N50" s="227"/>
      <c r="O50" s="268"/>
      <c r="P50" s="243"/>
      <c r="Q50" s="227"/>
      <c r="R50" s="268"/>
      <c r="S50" s="243"/>
      <c r="T50" s="244"/>
      <c r="U50" s="227"/>
      <c r="V50" s="209"/>
      <c r="W50" s="228"/>
      <c r="X50" s="133"/>
      <c r="Y50" s="133"/>
      <c r="Z50" s="133"/>
      <c r="AA50" s="133"/>
      <c r="AB50" s="133"/>
      <c r="AC50" s="133"/>
      <c r="AD50" s="133"/>
    </row>
    <row r="51" spans="1:30" s="302" customFormat="1" x14ac:dyDescent="0.25">
      <c r="A51" s="148" t="s">
        <v>72</v>
      </c>
      <c r="B51" s="149" t="s">
        <v>73</v>
      </c>
      <c r="C51" s="213">
        <f t="shared" si="34"/>
        <v>43000</v>
      </c>
      <c r="D51" s="227"/>
      <c r="E51" s="268"/>
      <c r="F51" s="298"/>
      <c r="G51" s="133"/>
      <c r="H51" s="227"/>
      <c r="I51" s="209">
        <v>3000</v>
      </c>
      <c r="J51" s="133">
        <f t="shared" si="35"/>
        <v>3000</v>
      </c>
      <c r="K51" s="227">
        <v>40000</v>
      </c>
      <c r="L51" s="209"/>
      <c r="M51" s="133">
        <f t="shared" si="36"/>
        <v>40000</v>
      </c>
      <c r="N51" s="227"/>
      <c r="O51" s="268"/>
      <c r="P51" s="243"/>
      <c r="Q51" s="227"/>
      <c r="R51" s="268"/>
      <c r="S51" s="243"/>
      <c r="T51" s="244"/>
      <c r="U51" s="227"/>
      <c r="V51" s="209"/>
      <c r="W51" s="228"/>
      <c r="X51" s="133"/>
      <c r="Y51" s="133"/>
      <c r="Z51" s="133"/>
      <c r="AA51" s="133"/>
      <c r="AB51" s="133"/>
      <c r="AC51" s="133"/>
      <c r="AD51" s="133"/>
    </row>
    <row r="52" spans="1:30" s="166" customFormat="1" x14ac:dyDescent="0.25">
      <c r="A52" s="148">
        <v>3299</v>
      </c>
      <c r="B52" s="149" t="s">
        <v>197</v>
      </c>
      <c r="C52" s="213">
        <f t="shared" si="34"/>
        <v>21000</v>
      </c>
      <c r="D52" s="227"/>
      <c r="E52" s="268"/>
      <c r="F52" s="298"/>
      <c r="G52" s="133"/>
      <c r="H52" s="227">
        <v>33000</v>
      </c>
      <c r="I52" s="209">
        <v>-12000</v>
      </c>
      <c r="J52" s="133">
        <f t="shared" si="35"/>
        <v>21000</v>
      </c>
      <c r="K52" s="227"/>
      <c r="L52" s="209"/>
      <c r="M52" s="133"/>
      <c r="N52" s="227"/>
      <c r="O52" s="268"/>
      <c r="P52" s="243"/>
      <c r="Q52" s="227"/>
      <c r="R52" s="268"/>
      <c r="S52" s="243"/>
      <c r="T52" s="244"/>
      <c r="U52" s="227"/>
      <c r="V52" s="209"/>
      <c r="W52" s="228"/>
      <c r="X52" s="133"/>
      <c r="Y52" s="133"/>
      <c r="Z52" s="133"/>
      <c r="AA52" s="133"/>
      <c r="AB52" s="133"/>
      <c r="AC52" s="133"/>
      <c r="AD52" s="133"/>
    </row>
    <row r="53" spans="1:30" s="70" customFormat="1" ht="13" x14ac:dyDescent="0.3">
      <c r="A53" s="143">
        <v>34</v>
      </c>
      <c r="B53" s="144" t="s">
        <v>74</v>
      </c>
      <c r="C53" s="212">
        <f>SUM(G53,J53,M53,W54)</f>
        <v>46500</v>
      </c>
      <c r="D53" s="225"/>
      <c r="E53" s="267"/>
      <c r="F53" s="297">
        <f t="shared" ref="F53:G53" si="37">SUM(F55:F57)</f>
        <v>0</v>
      </c>
      <c r="G53" s="146">
        <f t="shared" si="37"/>
        <v>500</v>
      </c>
      <c r="H53" s="225">
        <f>SUM(H55:H57)</f>
        <v>11500</v>
      </c>
      <c r="I53" s="261">
        <f t="shared" ref="I53:J53" si="38">SUM(I55:I57)</f>
        <v>4500</v>
      </c>
      <c r="J53" s="146">
        <f t="shared" si="38"/>
        <v>16000</v>
      </c>
      <c r="K53" s="327">
        <f t="shared" ref="K53:T53" si="39">SUM(K55:K57)</f>
        <v>30000</v>
      </c>
      <c r="L53" s="261">
        <f t="shared" si="39"/>
        <v>0</v>
      </c>
      <c r="M53" s="218">
        <f t="shared" si="39"/>
        <v>30000</v>
      </c>
      <c r="N53" s="225">
        <f t="shared" si="39"/>
        <v>0</v>
      </c>
      <c r="O53" s="267">
        <f t="shared" si="39"/>
        <v>0</v>
      </c>
      <c r="P53" s="251">
        <f t="shared" si="39"/>
        <v>0</v>
      </c>
      <c r="Q53" s="225">
        <f t="shared" si="39"/>
        <v>0</v>
      </c>
      <c r="R53" s="267">
        <f t="shared" si="39"/>
        <v>0</v>
      </c>
      <c r="S53" s="251">
        <f t="shared" si="39"/>
        <v>0</v>
      </c>
      <c r="T53" s="242">
        <f t="shared" si="39"/>
        <v>0</v>
      </c>
      <c r="U53" s="225"/>
      <c r="V53" s="261"/>
      <c r="W53" s="226"/>
      <c r="X53" s="146"/>
      <c r="Y53" s="146"/>
      <c r="Z53" s="146"/>
      <c r="AA53" s="146"/>
      <c r="AB53" s="146"/>
      <c r="AC53" s="146"/>
      <c r="AD53" s="146"/>
    </row>
    <row r="54" spans="1:30" s="70" customFormat="1" ht="13" x14ac:dyDescent="0.3">
      <c r="A54" s="169">
        <v>343</v>
      </c>
      <c r="B54" s="170" t="s">
        <v>27</v>
      </c>
      <c r="C54" s="212">
        <f>SUM(C55:C57)</f>
        <v>46500</v>
      </c>
      <c r="D54" s="225"/>
      <c r="E54" s="267"/>
      <c r="F54" s="297">
        <f t="shared" ref="F54:W54" si="40">SUM(F55:F57)</f>
        <v>0</v>
      </c>
      <c r="G54" s="146">
        <f t="shared" si="40"/>
        <v>500</v>
      </c>
      <c r="H54" s="225">
        <f t="shared" si="40"/>
        <v>11500</v>
      </c>
      <c r="I54" s="261">
        <f t="shared" si="40"/>
        <v>4500</v>
      </c>
      <c r="J54" s="146">
        <f t="shared" si="40"/>
        <v>16000</v>
      </c>
      <c r="K54" s="327">
        <f t="shared" si="40"/>
        <v>30000</v>
      </c>
      <c r="L54" s="261">
        <f t="shared" si="40"/>
        <v>0</v>
      </c>
      <c r="M54" s="218">
        <f t="shared" si="40"/>
        <v>30000</v>
      </c>
      <c r="N54" s="225">
        <f t="shared" si="40"/>
        <v>0</v>
      </c>
      <c r="O54" s="267">
        <f t="shared" si="40"/>
        <v>0</v>
      </c>
      <c r="P54" s="251">
        <f t="shared" si="40"/>
        <v>0</v>
      </c>
      <c r="Q54" s="225">
        <f t="shared" si="40"/>
        <v>0</v>
      </c>
      <c r="R54" s="267">
        <f t="shared" si="40"/>
        <v>0</v>
      </c>
      <c r="S54" s="251">
        <f t="shared" si="40"/>
        <v>0</v>
      </c>
      <c r="T54" s="242">
        <f t="shared" si="40"/>
        <v>0</v>
      </c>
      <c r="U54" s="225">
        <f t="shared" si="40"/>
        <v>0</v>
      </c>
      <c r="V54" s="261">
        <f t="shared" si="40"/>
        <v>0</v>
      </c>
      <c r="W54" s="145">
        <f t="shared" si="40"/>
        <v>0</v>
      </c>
      <c r="X54" s="146"/>
      <c r="Y54" s="146"/>
      <c r="Z54" s="146"/>
      <c r="AA54" s="146"/>
      <c r="AB54" s="146"/>
      <c r="AC54" s="146"/>
      <c r="AD54" s="146"/>
    </row>
    <row r="55" spans="1:30" s="166" customFormat="1" x14ac:dyDescent="0.25">
      <c r="A55" s="148">
        <v>3431</v>
      </c>
      <c r="B55" s="150" t="s">
        <v>75</v>
      </c>
      <c r="C55" s="213">
        <f>SUM(F55,G55,J55,M55,P55,S55,T55,W55)</f>
        <v>15000</v>
      </c>
      <c r="D55" s="227"/>
      <c r="E55" s="268"/>
      <c r="F55" s="298"/>
      <c r="G55" s="133"/>
      <c r="H55" s="227">
        <v>10500</v>
      </c>
      <c r="I55" s="209">
        <v>4500</v>
      </c>
      <c r="J55" s="133">
        <f>H55+I55</f>
        <v>15000</v>
      </c>
      <c r="K55" s="227"/>
      <c r="L55" s="209"/>
      <c r="M55" s="133"/>
      <c r="N55" s="227"/>
      <c r="O55" s="268"/>
      <c r="P55" s="243"/>
      <c r="Q55" s="227"/>
      <c r="R55" s="268"/>
      <c r="S55" s="243"/>
      <c r="T55" s="244"/>
      <c r="U55" s="227"/>
      <c r="V55" s="209"/>
      <c r="W55" s="228"/>
      <c r="X55" s="133"/>
      <c r="Y55" s="133"/>
      <c r="Z55" s="133"/>
      <c r="AA55" s="133"/>
      <c r="AB55" s="133"/>
      <c r="AC55" s="133"/>
      <c r="AD55" s="133"/>
    </row>
    <row r="56" spans="1:30" s="166" customFormat="1" ht="23" x14ac:dyDescent="0.25">
      <c r="A56" s="148">
        <v>3432</v>
      </c>
      <c r="B56" s="149" t="s">
        <v>76</v>
      </c>
      <c r="C56" s="213">
        <f t="shared" ref="C56:C57" si="41">SUM(F56,G56,J56,M56,P56,S56,T56,W56)</f>
        <v>1000</v>
      </c>
      <c r="D56" s="227"/>
      <c r="E56" s="268"/>
      <c r="F56" s="298"/>
      <c r="G56" s="133"/>
      <c r="H56" s="227">
        <v>1000</v>
      </c>
      <c r="I56" s="209"/>
      <c r="J56" s="133">
        <v>1000</v>
      </c>
      <c r="K56" s="227"/>
      <c r="L56" s="209"/>
      <c r="M56" s="133"/>
      <c r="N56" s="227"/>
      <c r="O56" s="268"/>
      <c r="P56" s="243"/>
      <c r="Q56" s="227"/>
      <c r="R56" s="268"/>
      <c r="S56" s="243"/>
      <c r="T56" s="244"/>
      <c r="U56" s="227"/>
      <c r="V56" s="209"/>
      <c r="W56" s="228"/>
      <c r="X56" s="133"/>
      <c r="Y56" s="133"/>
      <c r="Z56" s="133"/>
      <c r="AA56" s="133"/>
      <c r="AB56" s="133"/>
      <c r="AC56" s="133"/>
      <c r="AD56" s="133"/>
    </row>
    <row r="57" spans="1:30" s="166" customFormat="1" x14ac:dyDescent="0.25">
      <c r="A57" s="148">
        <v>3433</v>
      </c>
      <c r="B57" s="149" t="s">
        <v>198</v>
      </c>
      <c r="C57" s="213">
        <f t="shared" si="41"/>
        <v>30500</v>
      </c>
      <c r="D57" s="227"/>
      <c r="E57" s="268"/>
      <c r="F57" s="298"/>
      <c r="G57" s="133">
        <v>500</v>
      </c>
      <c r="H57" s="227"/>
      <c r="I57" s="209"/>
      <c r="J57" s="133"/>
      <c r="K57" s="227">
        <v>30000</v>
      </c>
      <c r="L57" s="209"/>
      <c r="M57" s="133">
        <f t="shared" ref="M57" si="42">K57+L57</f>
        <v>30000</v>
      </c>
      <c r="N57" s="227"/>
      <c r="O57" s="268"/>
      <c r="P57" s="243"/>
      <c r="Q57" s="227"/>
      <c r="R57" s="268"/>
      <c r="S57" s="243"/>
      <c r="T57" s="244"/>
      <c r="U57" s="227"/>
      <c r="V57" s="209"/>
      <c r="W57" s="228"/>
      <c r="X57" s="133"/>
      <c r="Y57" s="133"/>
      <c r="Z57" s="133"/>
      <c r="AA57" s="133"/>
      <c r="AB57" s="133"/>
      <c r="AC57" s="133"/>
      <c r="AD57" s="133"/>
    </row>
    <row r="58" spans="1:30" s="70" customFormat="1" ht="26" x14ac:dyDescent="0.3">
      <c r="A58" s="143">
        <v>37</v>
      </c>
      <c r="B58" s="144" t="s">
        <v>215</v>
      </c>
      <c r="C58" s="212">
        <f>SUM(J58)</f>
        <v>9000</v>
      </c>
      <c r="D58" s="225"/>
      <c r="E58" s="267"/>
      <c r="F58" s="297">
        <f t="shared" ref="F58" si="43">SUM(F62:F65)</f>
        <v>0</v>
      </c>
      <c r="G58" s="146">
        <f>SUM(G61)</f>
        <v>0</v>
      </c>
      <c r="H58" s="225">
        <f t="shared" ref="H58:T58" si="44">SUM(H61)</f>
        <v>10000</v>
      </c>
      <c r="I58" s="261">
        <f>SUM(I59)</f>
        <v>-1000</v>
      </c>
      <c r="J58" s="146">
        <f>SUM(J59)</f>
        <v>9000</v>
      </c>
      <c r="K58" s="225">
        <f t="shared" si="44"/>
        <v>0</v>
      </c>
      <c r="L58" s="261"/>
      <c r="M58" s="146"/>
      <c r="N58" s="225">
        <f t="shared" si="44"/>
        <v>0</v>
      </c>
      <c r="O58" s="267">
        <f t="shared" si="44"/>
        <v>0</v>
      </c>
      <c r="P58" s="251">
        <f t="shared" si="44"/>
        <v>0</v>
      </c>
      <c r="Q58" s="225">
        <f t="shared" si="44"/>
        <v>0</v>
      </c>
      <c r="R58" s="267">
        <f t="shared" si="44"/>
        <v>0</v>
      </c>
      <c r="S58" s="251">
        <f t="shared" si="44"/>
        <v>0</v>
      </c>
      <c r="T58" s="242">
        <f t="shared" si="44"/>
        <v>0</v>
      </c>
      <c r="U58" s="225"/>
      <c r="V58" s="261"/>
      <c r="W58" s="226"/>
      <c r="X58" s="146"/>
      <c r="Y58" s="146"/>
      <c r="Z58" s="146"/>
      <c r="AA58" s="146"/>
      <c r="AB58" s="146"/>
      <c r="AC58" s="146"/>
      <c r="AD58" s="146"/>
    </row>
    <row r="59" spans="1:30" s="70" customFormat="1" ht="26" x14ac:dyDescent="0.3">
      <c r="A59" s="143">
        <v>372</v>
      </c>
      <c r="B59" s="144" t="s">
        <v>220</v>
      </c>
      <c r="C59" s="212">
        <f>SUM(J59,W59)</f>
        <v>9000</v>
      </c>
      <c r="D59" s="225"/>
      <c r="E59" s="267"/>
      <c r="F59" s="297">
        <f t="shared" ref="F59:U59" si="45">SUM(F61)</f>
        <v>0</v>
      </c>
      <c r="G59" s="146">
        <f t="shared" si="45"/>
        <v>0</v>
      </c>
      <c r="H59" s="225">
        <f t="shared" si="45"/>
        <v>10000</v>
      </c>
      <c r="I59" s="261">
        <f>SUM(I60:I61)</f>
        <v>-1000</v>
      </c>
      <c r="J59" s="146">
        <f>SUM(J60:J61)</f>
        <v>9000</v>
      </c>
      <c r="K59" s="225">
        <f t="shared" si="45"/>
        <v>0</v>
      </c>
      <c r="L59" s="261"/>
      <c r="M59" s="146"/>
      <c r="N59" s="225">
        <f t="shared" si="45"/>
        <v>0</v>
      </c>
      <c r="O59" s="267">
        <f t="shared" si="45"/>
        <v>0</v>
      </c>
      <c r="P59" s="251">
        <f t="shared" si="45"/>
        <v>0</v>
      </c>
      <c r="Q59" s="225">
        <f t="shared" si="45"/>
        <v>0</v>
      </c>
      <c r="R59" s="267">
        <f t="shared" si="45"/>
        <v>0</v>
      </c>
      <c r="S59" s="251">
        <f t="shared" si="45"/>
        <v>0</v>
      </c>
      <c r="T59" s="242">
        <f t="shared" si="45"/>
        <v>0</v>
      </c>
      <c r="U59" s="225">
        <f t="shared" si="45"/>
        <v>0</v>
      </c>
      <c r="V59" s="261">
        <v>0</v>
      </c>
      <c r="W59" s="226">
        <v>0</v>
      </c>
      <c r="X59" s="146"/>
      <c r="Y59" s="146"/>
      <c r="Z59" s="146"/>
      <c r="AA59" s="146"/>
      <c r="AB59" s="146"/>
      <c r="AC59" s="146"/>
      <c r="AD59" s="146"/>
    </row>
    <row r="60" spans="1:30" s="10" customFormat="1" ht="13" x14ac:dyDescent="0.3">
      <c r="A60" s="147">
        <v>3721</v>
      </c>
      <c r="B60" s="131" t="s">
        <v>78</v>
      </c>
      <c r="C60" s="213">
        <f>SUM(J60)</f>
        <v>1000</v>
      </c>
      <c r="D60" s="221"/>
      <c r="E60" s="266"/>
      <c r="F60" s="296"/>
      <c r="G60" s="136"/>
      <c r="H60" s="221"/>
      <c r="I60" s="208">
        <v>1000</v>
      </c>
      <c r="J60" s="136">
        <f>I60</f>
        <v>1000</v>
      </c>
      <c r="K60" s="221"/>
      <c r="L60" s="208"/>
      <c r="M60" s="136"/>
      <c r="N60" s="221"/>
      <c r="O60" s="266"/>
      <c r="P60" s="254"/>
      <c r="Q60" s="221"/>
      <c r="R60" s="266"/>
      <c r="S60" s="254"/>
      <c r="T60" s="241"/>
      <c r="U60" s="221"/>
      <c r="V60" s="208"/>
      <c r="W60" s="222"/>
      <c r="X60" s="136"/>
      <c r="Y60" s="136"/>
      <c r="Z60" s="136"/>
      <c r="AA60" s="136"/>
      <c r="AB60" s="136"/>
      <c r="AC60" s="136"/>
      <c r="AD60" s="136"/>
    </row>
    <row r="61" spans="1:30" s="168" customFormat="1" x14ac:dyDescent="0.25">
      <c r="A61" s="162">
        <v>3722</v>
      </c>
      <c r="B61" s="163" t="s">
        <v>80</v>
      </c>
      <c r="C61" s="214">
        <f>SUM(J61)</f>
        <v>8000</v>
      </c>
      <c r="D61" s="229"/>
      <c r="E61" s="269"/>
      <c r="F61" s="299"/>
      <c r="G61" s="239"/>
      <c r="H61" s="229">
        <v>10000</v>
      </c>
      <c r="I61" s="262">
        <v>-2000</v>
      </c>
      <c r="J61" s="239">
        <f>H61+I61</f>
        <v>8000</v>
      </c>
      <c r="K61" s="229"/>
      <c r="L61" s="262"/>
      <c r="M61" s="239"/>
      <c r="N61" s="229"/>
      <c r="O61" s="269"/>
      <c r="P61" s="252"/>
      <c r="Q61" s="229"/>
      <c r="R61" s="269"/>
      <c r="S61" s="252"/>
      <c r="T61" s="245"/>
      <c r="U61" s="229"/>
      <c r="V61" s="209"/>
      <c r="W61" s="228"/>
      <c r="X61" s="167"/>
      <c r="Y61" s="167"/>
      <c r="Z61" s="167"/>
      <c r="AA61" s="167"/>
      <c r="AB61" s="167"/>
      <c r="AC61" s="167"/>
      <c r="AD61" s="167"/>
    </row>
    <row r="62" spans="1:30" s="10" customFormat="1" ht="28.5" customHeight="1" x14ac:dyDescent="0.3">
      <c r="A62" s="139" t="s">
        <v>34</v>
      </c>
      <c r="B62" s="140" t="s">
        <v>199</v>
      </c>
      <c r="C62" s="211">
        <f>SUM(G62,J62,S62,W62)</f>
        <v>345560.15</v>
      </c>
      <c r="D62" s="223"/>
      <c r="E62" s="270"/>
      <c r="F62" s="295">
        <f t="shared" ref="F62:W62" si="46">SUM(F63,F71,F73)</f>
        <v>0</v>
      </c>
      <c r="G62" s="238">
        <f t="shared" si="46"/>
        <v>9210</v>
      </c>
      <c r="H62" s="223">
        <f>SUM(H63,H71,H73)</f>
        <v>267349</v>
      </c>
      <c r="I62" s="263">
        <f t="shared" ref="I62:J62" si="47">SUM(I63,I71,I73)</f>
        <v>-73176.100000000006</v>
      </c>
      <c r="J62" s="238">
        <f t="shared" si="47"/>
        <v>194172.9</v>
      </c>
      <c r="K62" s="223">
        <f t="shared" si="46"/>
        <v>0</v>
      </c>
      <c r="L62" s="263"/>
      <c r="M62" s="238"/>
      <c r="N62" s="223">
        <f t="shared" si="46"/>
        <v>0</v>
      </c>
      <c r="O62" s="270">
        <f t="shared" si="46"/>
        <v>0</v>
      </c>
      <c r="P62" s="253">
        <f t="shared" si="46"/>
        <v>0</v>
      </c>
      <c r="Q62" s="223">
        <f t="shared" si="46"/>
        <v>2445</v>
      </c>
      <c r="R62" s="270">
        <f t="shared" si="46"/>
        <v>-2445</v>
      </c>
      <c r="S62" s="253">
        <f t="shared" si="46"/>
        <v>0</v>
      </c>
      <c r="T62" s="246">
        <f t="shared" si="46"/>
        <v>0</v>
      </c>
      <c r="U62" s="223">
        <f t="shared" si="46"/>
        <v>150000</v>
      </c>
      <c r="V62" s="263">
        <f t="shared" si="46"/>
        <v>-7822.75</v>
      </c>
      <c r="W62" s="224">
        <f t="shared" si="46"/>
        <v>142177.25</v>
      </c>
      <c r="X62" s="136"/>
      <c r="Y62" s="136"/>
      <c r="Z62" s="136"/>
      <c r="AA62" s="136"/>
      <c r="AB62" s="136"/>
      <c r="AC62" s="136"/>
      <c r="AD62" s="136"/>
    </row>
    <row r="63" spans="1:30" s="10" customFormat="1" ht="28.5" customHeight="1" x14ac:dyDescent="0.3">
      <c r="A63" s="171">
        <v>422</v>
      </c>
      <c r="B63" s="172" t="s">
        <v>28</v>
      </c>
      <c r="C63" s="211">
        <f>SUM(G63,J63,S63,W63)</f>
        <v>319560.15000000002</v>
      </c>
      <c r="D63" s="223"/>
      <c r="E63" s="270"/>
      <c r="F63" s="295">
        <f t="shared" ref="F63:W63" si="48">SUM(F64:F70)</f>
        <v>0</v>
      </c>
      <c r="G63" s="238">
        <f t="shared" si="48"/>
        <v>9210</v>
      </c>
      <c r="H63" s="223">
        <f>SUM(H64:H70)</f>
        <v>246349</v>
      </c>
      <c r="I63" s="263">
        <f t="shared" ref="I63:J63" si="49">SUM(I64:I70)</f>
        <v>-78176.100000000006</v>
      </c>
      <c r="J63" s="238">
        <f t="shared" si="49"/>
        <v>168172.9</v>
      </c>
      <c r="K63" s="223">
        <f t="shared" si="48"/>
        <v>0</v>
      </c>
      <c r="L63" s="263"/>
      <c r="M63" s="238"/>
      <c r="N63" s="223">
        <f t="shared" si="48"/>
        <v>0</v>
      </c>
      <c r="O63" s="270">
        <f t="shared" si="48"/>
        <v>0</v>
      </c>
      <c r="P63" s="253">
        <f t="shared" si="48"/>
        <v>0</v>
      </c>
      <c r="Q63" s="223">
        <f t="shared" si="48"/>
        <v>445</v>
      </c>
      <c r="R63" s="270">
        <f t="shared" si="48"/>
        <v>-445</v>
      </c>
      <c r="S63" s="253">
        <f t="shared" si="48"/>
        <v>0</v>
      </c>
      <c r="T63" s="246">
        <f t="shared" si="48"/>
        <v>0</v>
      </c>
      <c r="U63" s="223">
        <f t="shared" si="48"/>
        <v>150000</v>
      </c>
      <c r="V63" s="263">
        <f t="shared" si="48"/>
        <v>-7822.75</v>
      </c>
      <c r="W63" s="224">
        <f t="shared" si="48"/>
        <v>142177.25</v>
      </c>
      <c r="X63" s="136"/>
      <c r="Y63" s="136"/>
      <c r="Z63" s="136"/>
      <c r="AA63" s="136"/>
      <c r="AB63" s="136"/>
      <c r="AC63" s="136"/>
      <c r="AD63" s="136"/>
    </row>
    <row r="64" spans="1:30" s="166" customFormat="1" x14ac:dyDescent="0.25">
      <c r="A64" s="148">
        <v>4221</v>
      </c>
      <c r="B64" s="149" t="s">
        <v>85</v>
      </c>
      <c r="C64" s="213">
        <f t="shared" ref="C64:C70" si="50">SUM(G64,J64,S64,W64)</f>
        <v>61210.000000000007</v>
      </c>
      <c r="D64" s="227"/>
      <c r="E64" s="268"/>
      <c r="F64" s="298"/>
      <c r="G64" s="133">
        <v>9210</v>
      </c>
      <c r="H64" s="227">
        <v>86676.1</v>
      </c>
      <c r="I64" s="209">
        <v>-64676.1</v>
      </c>
      <c r="J64" s="133">
        <f>H64+I64</f>
        <v>22000.000000000007</v>
      </c>
      <c r="K64" s="227"/>
      <c r="L64" s="209"/>
      <c r="M64" s="133"/>
      <c r="N64" s="227"/>
      <c r="O64" s="268"/>
      <c r="P64" s="243"/>
      <c r="Q64" s="227">
        <v>445</v>
      </c>
      <c r="R64" s="268">
        <v>-445</v>
      </c>
      <c r="S64" s="243">
        <f>Q64+R64</f>
        <v>0</v>
      </c>
      <c r="T64" s="244"/>
      <c r="U64" s="227"/>
      <c r="V64" s="209">
        <v>30000</v>
      </c>
      <c r="W64" s="228">
        <f>SUM(V64)</f>
        <v>30000</v>
      </c>
      <c r="X64" s="133"/>
      <c r="Y64" s="133"/>
      <c r="Z64" s="133"/>
      <c r="AA64" s="133"/>
      <c r="AB64" s="133"/>
      <c r="AC64" s="133"/>
      <c r="AD64" s="133"/>
    </row>
    <row r="65" spans="1:30" s="166" customFormat="1" x14ac:dyDescent="0.25">
      <c r="A65" s="148">
        <v>4222</v>
      </c>
      <c r="B65" s="149" t="s">
        <v>86</v>
      </c>
      <c r="C65" s="213">
        <f t="shared" si="50"/>
        <v>10000</v>
      </c>
      <c r="D65" s="227"/>
      <c r="E65" s="268"/>
      <c r="F65" s="298"/>
      <c r="G65" s="133"/>
      <c r="H65" s="227">
        <v>10000</v>
      </c>
      <c r="I65" s="209"/>
      <c r="J65" s="133">
        <v>10000</v>
      </c>
      <c r="K65" s="227"/>
      <c r="L65" s="209"/>
      <c r="M65" s="133"/>
      <c r="N65" s="227"/>
      <c r="O65" s="268"/>
      <c r="P65" s="243"/>
      <c r="Q65" s="227"/>
      <c r="R65" s="268"/>
      <c r="S65" s="243"/>
      <c r="T65" s="244"/>
      <c r="U65" s="227"/>
      <c r="V65" s="209"/>
      <c r="W65" s="228"/>
      <c r="X65" s="133"/>
      <c r="Y65" s="133"/>
      <c r="Z65" s="133"/>
      <c r="AA65" s="133"/>
      <c r="AB65" s="133"/>
      <c r="AC65" s="133"/>
      <c r="AD65" s="133"/>
    </row>
    <row r="66" spans="1:30" s="166" customFormat="1" x14ac:dyDescent="0.25">
      <c r="A66" s="148">
        <v>4223</v>
      </c>
      <c r="B66" s="149" t="s">
        <v>87</v>
      </c>
      <c r="C66" s="213">
        <f t="shared" si="50"/>
        <v>15000</v>
      </c>
      <c r="D66" s="227"/>
      <c r="E66" s="268"/>
      <c r="F66" s="298"/>
      <c r="G66" s="133"/>
      <c r="H66" s="227">
        <v>15000</v>
      </c>
      <c r="I66" s="209"/>
      <c r="J66" s="133">
        <v>15000</v>
      </c>
      <c r="K66" s="227"/>
      <c r="L66" s="209"/>
      <c r="M66" s="133"/>
      <c r="N66" s="227"/>
      <c r="O66" s="268"/>
      <c r="P66" s="243"/>
      <c r="Q66" s="227"/>
      <c r="R66" s="268"/>
      <c r="S66" s="243"/>
      <c r="T66" s="244"/>
      <c r="U66" s="227"/>
      <c r="V66" s="209"/>
      <c r="W66" s="228"/>
      <c r="X66" s="133"/>
      <c r="Y66" s="133"/>
      <c r="Z66" s="133"/>
      <c r="AA66" s="133"/>
      <c r="AB66" s="133"/>
      <c r="AC66" s="133"/>
      <c r="AD66" s="133"/>
    </row>
    <row r="67" spans="1:30" s="166" customFormat="1" x14ac:dyDescent="0.25">
      <c r="A67" s="148">
        <v>4224</v>
      </c>
      <c r="B67" s="149" t="s">
        <v>88</v>
      </c>
      <c r="C67" s="213">
        <f t="shared" si="50"/>
        <v>0</v>
      </c>
      <c r="D67" s="227"/>
      <c r="E67" s="268"/>
      <c r="F67" s="298"/>
      <c r="G67" s="133"/>
      <c r="H67" s="227"/>
      <c r="I67" s="209"/>
      <c r="J67" s="133"/>
      <c r="K67" s="227"/>
      <c r="L67" s="209"/>
      <c r="M67" s="133"/>
      <c r="N67" s="227"/>
      <c r="O67" s="268"/>
      <c r="P67" s="243"/>
      <c r="Q67" s="227"/>
      <c r="R67" s="268"/>
      <c r="S67" s="243"/>
      <c r="T67" s="244"/>
      <c r="U67" s="227"/>
      <c r="V67" s="209"/>
      <c r="W67" s="228"/>
      <c r="X67" s="133"/>
      <c r="Y67" s="133"/>
      <c r="Z67" s="133"/>
      <c r="AA67" s="133"/>
      <c r="AB67" s="133"/>
      <c r="AC67" s="133"/>
      <c r="AD67" s="133"/>
    </row>
    <row r="68" spans="1:30" s="166" customFormat="1" x14ac:dyDescent="0.25">
      <c r="A68" s="148">
        <v>4225</v>
      </c>
      <c r="B68" s="149" t="s">
        <v>200</v>
      </c>
      <c r="C68" s="213">
        <f t="shared" si="50"/>
        <v>0</v>
      </c>
      <c r="D68" s="227"/>
      <c r="E68" s="268"/>
      <c r="F68" s="298"/>
      <c r="G68" s="133"/>
      <c r="H68" s="227"/>
      <c r="I68" s="209"/>
      <c r="J68" s="133"/>
      <c r="K68" s="227"/>
      <c r="L68" s="209"/>
      <c r="M68" s="133"/>
      <c r="N68" s="227"/>
      <c r="O68" s="268"/>
      <c r="P68" s="243"/>
      <c r="Q68" s="227"/>
      <c r="R68" s="268"/>
      <c r="S68" s="243"/>
      <c r="T68" s="244"/>
      <c r="U68" s="227"/>
      <c r="V68" s="209"/>
      <c r="W68" s="228"/>
      <c r="X68" s="133"/>
      <c r="Y68" s="133"/>
      <c r="Z68" s="133"/>
      <c r="AA68" s="133"/>
      <c r="AB68" s="133"/>
      <c r="AC68" s="133"/>
      <c r="AD68" s="133"/>
    </row>
    <row r="69" spans="1:30" s="166" customFormat="1" x14ac:dyDescent="0.25">
      <c r="A69" s="148">
        <v>4226</v>
      </c>
      <c r="B69" s="149" t="s">
        <v>89</v>
      </c>
      <c r="C69" s="213">
        <f t="shared" si="50"/>
        <v>213350.15</v>
      </c>
      <c r="D69" s="227"/>
      <c r="E69" s="268"/>
      <c r="F69" s="298"/>
      <c r="G69" s="133"/>
      <c r="H69" s="227">
        <v>114672.9</v>
      </c>
      <c r="I69" s="209">
        <v>-13500</v>
      </c>
      <c r="J69" s="133">
        <f>H69+I69</f>
        <v>101172.9</v>
      </c>
      <c r="K69" s="227"/>
      <c r="L69" s="209"/>
      <c r="M69" s="133"/>
      <c r="N69" s="227"/>
      <c r="O69" s="268"/>
      <c r="P69" s="243"/>
      <c r="Q69" s="227"/>
      <c r="R69" s="268"/>
      <c r="S69" s="243"/>
      <c r="T69" s="244"/>
      <c r="U69" s="227">
        <v>150000</v>
      </c>
      <c r="V69" s="209">
        <v>-37822.75</v>
      </c>
      <c r="W69" s="228">
        <f>U69+V69</f>
        <v>112177.25</v>
      </c>
      <c r="X69" s="133"/>
      <c r="Y69" s="133"/>
      <c r="Z69" s="133"/>
      <c r="AA69" s="133"/>
      <c r="AB69" s="133"/>
      <c r="AC69" s="133"/>
      <c r="AD69" s="133"/>
    </row>
    <row r="70" spans="1:30" s="166" customFormat="1" x14ac:dyDescent="0.25">
      <c r="A70" s="148">
        <v>4227</v>
      </c>
      <c r="B70" s="150" t="s">
        <v>41</v>
      </c>
      <c r="C70" s="213">
        <f t="shared" si="50"/>
        <v>20000</v>
      </c>
      <c r="D70" s="227"/>
      <c r="E70" s="268"/>
      <c r="F70" s="298"/>
      <c r="G70" s="133"/>
      <c r="H70" s="227">
        <v>20000</v>
      </c>
      <c r="I70" s="209"/>
      <c r="J70" s="133">
        <v>20000</v>
      </c>
      <c r="K70" s="227"/>
      <c r="L70" s="209"/>
      <c r="M70" s="133"/>
      <c r="N70" s="227"/>
      <c r="O70" s="268"/>
      <c r="P70" s="243"/>
      <c r="Q70" s="227"/>
      <c r="R70" s="268"/>
      <c r="S70" s="243"/>
      <c r="T70" s="244"/>
      <c r="U70" s="227"/>
      <c r="V70" s="209"/>
      <c r="W70" s="228"/>
      <c r="X70" s="133"/>
      <c r="Y70" s="133"/>
      <c r="Z70" s="133"/>
      <c r="AA70" s="133"/>
      <c r="AB70" s="133"/>
      <c r="AC70" s="133"/>
      <c r="AD70" s="133"/>
    </row>
    <row r="71" spans="1:30" s="10" customFormat="1" ht="13" x14ac:dyDescent="0.3">
      <c r="A71" s="173" t="s">
        <v>91</v>
      </c>
      <c r="B71" s="174" t="s">
        <v>201</v>
      </c>
      <c r="C71" s="211">
        <f>SUM(C72)</f>
        <v>20000</v>
      </c>
      <c r="D71" s="223">
        <f t="shared" ref="D71:W71" si="51">SUM(D72)</f>
        <v>0</v>
      </c>
      <c r="E71" s="270">
        <f t="shared" si="51"/>
        <v>0</v>
      </c>
      <c r="F71" s="295">
        <f t="shared" si="51"/>
        <v>0</v>
      </c>
      <c r="G71" s="238">
        <f t="shared" si="51"/>
        <v>0</v>
      </c>
      <c r="H71" s="223">
        <f t="shared" si="51"/>
        <v>15000</v>
      </c>
      <c r="I71" s="263">
        <f t="shared" si="51"/>
        <v>5000</v>
      </c>
      <c r="J71" s="238">
        <f t="shared" si="51"/>
        <v>20000</v>
      </c>
      <c r="K71" s="223">
        <f t="shared" si="51"/>
        <v>0</v>
      </c>
      <c r="L71" s="263"/>
      <c r="M71" s="238"/>
      <c r="N71" s="223">
        <f t="shared" si="51"/>
        <v>0</v>
      </c>
      <c r="O71" s="270"/>
      <c r="P71" s="253"/>
      <c r="Q71" s="223">
        <f t="shared" si="51"/>
        <v>2000</v>
      </c>
      <c r="R71" s="270">
        <f t="shared" si="51"/>
        <v>-2000</v>
      </c>
      <c r="S71" s="253">
        <f t="shared" si="51"/>
        <v>0</v>
      </c>
      <c r="T71" s="246">
        <f t="shared" si="51"/>
        <v>0</v>
      </c>
      <c r="U71" s="223">
        <f t="shared" si="51"/>
        <v>0</v>
      </c>
      <c r="V71" s="263">
        <f t="shared" si="51"/>
        <v>0</v>
      </c>
      <c r="W71" s="224">
        <f t="shared" si="51"/>
        <v>0</v>
      </c>
      <c r="X71" s="136"/>
      <c r="Y71" s="136"/>
      <c r="Z71" s="136"/>
      <c r="AA71" s="136"/>
      <c r="AB71" s="136"/>
      <c r="AC71" s="136"/>
      <c r="AD71" s="136"/>
    </row>
    <row r="72" spans="1:30" s="166" customFormat="1" x14ac:dyDescent="0.25">
      <c r="A72" s="148">
        <v>4241</v>
      </c>
      <c r="B72" s="149" t="s">
        <v>201</v>
      </c>
      <c r="C72" s="213">
        <f>SUM(J72,S72,)</f>
        <v>20000</v>
      </c>
      <c r="D72" s="227"/>
      <c r="E72" s="268"/>
      <c r="F72" s="298"/>
      <c r="G72" s="133"/>
      <c r="H72" s="227">
        <v>15000</v>
      </c>
      <c r="I72" s="209">
        <v>5000</v>
      </c>
      <c r="J72" s="133">
        <f>H72+I72</f>
        <v>20000</v>
      </c>
      <c r="K72" s="227"/>
      <c r="L72" s="209"/>
      <c r="M72" s="133"/>
      <c r="N72" s="227"/>
      <c r="O72" s="268"/>
      <c r="P72" s="243"/>
      <c r="Q72" s="227">
        <v>2000</v>
      </c>
      <c r="R72" s="268">
        <v>-2000</v>
      </c>
      <c r="S72" s="243">
        <f>Q72+R72</f>
        <v>0</v>
      </c>
      <c r="T72" s="244"/>
      <c r="U72" s="227"/>
      <c r="V72" s="209"/>
      <c r="W72" s="228"/>
      <c r="X72" s="133"/>
      <c r="Y72" s="133"/>
      <c r="Z72" s="133"/>
      <c r="AA72" s="133"/>
      <c r="AB72" s="133"/>
      <c r="AC72" s="133"/>
      <c r="AD72" s="133"/>
    </row>
    <row r="73" spans="1:30" s="10" customFormat="1" ht="13" x14ac:dyDescent="0.3">
      <c r="A73" s="175" t="s">
        <v>92</v>
      </c>
      <c r="B73" s="176" t="s">
        <v>93</v>
      </c>
      <c r="C73" s="211">
        <f>SUM(C74)</f>
        <v>6000</v>
      </c>
      <c r="D73" s="223">
        <f t="shared" ref="D73:W73" si="52">SUM(D74)</f>
        <v>0</v>
      </c>
      <c r="E73" s="270">
        <f t="shared" si="52"/>
        <v>0</v>
      </c>
      <c r="F73" s="295">
        <f t="shared" si="52"/>
        <v>0</v>
      </c>
      <c r="G73" s="238">
        <f t="shared" si="52"/>
        <v>0</v>
      </c>
      <c r="H73" s="223">
        <f t="shared" si="52"/>
        <v>6000</v>
      </c>
      <c r="I73" s="263">
        <f t="shared" si="52"/>
        <v>0</v>
      </c>
      <c r="J73" s="238">
        <f t="shared" si="52"/>
        <v>6000</v>
      </c>
      <c r="K73" s="223">
        <f t="shared" si="52"/>
        <v>0</v>
      </c>
      <c r="L73" s="263"/>
      <c r="M73" s="238"/>
      <c r="N73" s="223">
        <f t="shared" si="52"/>
        <v>0</v>
      </c>
      <c r="O73" s="270"/>
      <c r="P73" s="253"/>
      <c r="Q73" s="223">
        <f t="shared" si="52"/>
        <v>0</v>
      </c>
      <c r="R73" s="270"/>
      <c r="S73" s="253"/>
      <c r="T73" s="246">
        <f t="shared" si="52"/>
        <v>0</v>
      </c>
      <c r="U73" s="223">
        <f t="shared" si="52"/>
        <v>0</v>
      </c>
      <c r="V73" s="263">
        <f t="shared" si="52"/>
        <v>0</v>
      </c>
      <c r="W73" s="224">
        <f t="shared" si="52"/>
        <v>0</v>
      </c>
      <c r="X73" s="136"/>
      <c r="Y73" s="136"/>
      <c r="Z73" s="136"/>
      <c r="AA73" s="136"/>
      <c r="AB73" s="136"/>
      <c r="AC73" s="136"/>
      <c r="AD73" s="136"/>
    </row>
    <row r="74" spans="1:30" s="166" customFormat="1" x14ac:dyDescent="0.25">
      <c r="A74" s="151" t="s">
        <v>94</v>
      </c>
      <c r="B74" s="161" t="s">
        <v>216</v>
      </c>
      <c r="C74" s="213">
        <f>SUM(J74)</f>
        <v>6000</v>
      </c>
      <c r="D74" s="227"/>
      <c r="E74" s="268"/>
      <c r="F74" s="298"/>
      <c r="G74" s="133"/>
      <c r="H74" s="227">
        <v>6000</v>
      </c>
      <c r="I74" s="209"/>
      <c r="J74" s="133">
        <f>H74+I74</f>
        <v>6000</v>
      </c>
      <c r="K74" s="227"/>
      <c r="L74" s="209"/>
      <c r="M74" s="133"/>
      <c r="N74" s="227"/>
      <c r="O74" s="268"/>
      <c r="P74" s="243"/>
      <c r="Q74" s="227"/>
      <c r="R74" s="268"/>
      <c r="S74" s="243"/>
      <c r="T74" s="244"/>
      <c r="U74" s="227"/>
      <c r="V74" s="209"/>
      <c r="W74" s="228"/>
      <c r="X74" s="133"/>
      <c r="Y74" s="133"/>
      <c r="Z74" s="133"/>
      <c r="AA74" s="133"/>
      <c r="AB74" s="133"/>
      <c r="AC74" s="133"/>
      <c r="AD74" s="133"/>
    </row>
    <row r="75" spans="1:30" s="10" customFormat="1" ht="25.5" customHeight="1" x14ac:dyDescent="0.3">
      <c r="A75" s="139" t="s">
        <v>34</v>
      </c>
      <c r="B75" s="140" t="s">
        <v>202</v>
      </c>
      <c r="C75" s="211"/>
      <c r="D75" s="223"/>
      <c r="E75" s="270"/>
      <c r="F75" s="295"/>
      <c r="G75" s="238"/>
      <c r="H75" s="223"/>
      <c r="I75" s="263"/>
      <c r="J75" s="238"/>
      <c r="K75" s="223"/>
      <c r="L75" s="263"/>
      <c r="M75" s="238"/>
      <c r="N75" s="223"/>
      <c r="O75" s="270"/>
      <c r="P75" s="253"/>
      <c r="Q75" s="223"/>
      <c r="R75" s="270"/>
      <c r="S75" s="253"/>
      <c r="T75" s="246"/>
      <c r="U75" s="223"/>
      <c r="V75" s="263"/>
      <c r="W75" s="224"/>
      <c r="X75" s="136"/>
      <c r="Y75" s="136"/>
      <c r="Z75" s="136"/>
      <c r="AA75" s="136"/>
      <c r="AB75" s="136"/>
      <c r="AC75" s="136"/>
      <c r="AD75" s="136"/>
    </row>
    <row r="76" spans="1:30" s="10" customFormat="1" ht="13" x14ac:dyDescent="0.3">
      <c r="A76" s="148">
        <v>4511</v>
      </c>
      <c r="B76" s="149" t="s">
        <v>42</v>
      </c>
      <c r="C76" s="210"/>
      <c r="D76" s="221"/>
      <c r="E76" s="266"/>
      <c r="F76" s="296"/>
      <c r="G76" s="136"/>
      <c r="H76" s="221"/>
      <c r="I76" s="208"/>
      <c r="J76" s="136"/>
      <c r="K76" s="221"/>
      <c r="L76" s="208"/>
      <c r="M76" s="136"/>
      <c r="N76" s="221"/>
      <c r="O76" s="266"/>
      <c r="P76" s="254"/>
      <c r="Q76" s="221"/>
      <c r="R76" s="266"/>
      <c r="S76" s="254"/>
      <c r="T76" s="241"/>
      <c r="U76" s="221"/>
      <c r="V76" s="208"/>
      <c r="W76" s="222"/>
      <c r="X76" s="136"/>
      <c r="Y76" s="136"/>
      <c r="Z76" s="136"/>
      <c r="AA76" s="136"/>
      <c r="AB76" s="136"/>
      <c r="AC76" s="136"/>
      <c r="AD76" s="136"/>
    </row>
    <row r="77" spans="1:30" s="10" customFormat="1" ht="22.5" customHeight="1" x14ac:dyDescent="0.3">
      <c r="A77" s="139" t="s">
        <v>32</v>
      </c>
      <c r="B77" s="140" t="s">
        <v>203</v>
      </c>
      <c r="C77" s="211"/>
      <c r="D77" s="223"/>
      <c r="E77" s="270"/>
      <c r="F77" s="295"/>
      <c r="G77" s="238"/>
      <c r="H77" s="223"/>
      <c r="I77" s="263"/>
      <c r="J77" s="238"/>
      <c r="K77" s="223"/>
      <c r="L77" s="263"/>
      <c r="M77" s="238"/>
      <c r="N77" s="223"/>
      <c r="O77" s="270"/>
      <c r="P77" s="253"/>
      <c r="Q77" s="223"/>
      <c r="R77" s="270"/>
      <c r="S77" s="253"/>
      <c r="T77" s="246"/>
      <c r="U77" s="223"/>
      <c r="V77" s="263"/>
      <c r="W77" s="224"/>
      <c r="X77" s="136"/>
      <c r="Y77" s="136"/>
      <c r="Z77" s="136"/>
      <c r="AA77" s="136"/>
      <c r="AB77" s="136"/>
      <c r="AC77" s="136"/>
      <c r="AD77" s="136"/>
    </row>
    <row r="78" spans="1:30" s="10" customFormat="1" ht="13" x14ac:dyDescent="0.3">
      <c r="A78" s="148" t="s">
        <v>79</v>
      </c>
      <c r="B78" s="149" t="s">
        <v>204</v>
      </c>
      <c r="C78" s="210"/>
      <c r="D78" s="221"/>
      <c r="E78" s="266"/>
      <c r="F78" s="296"/>
      <c r="G78" s="136"/>
      <c r="H78" s="221"/>
      <c r="I78" s="208"/>
      <c r="J78" s="136"/>
      <c r="K78" s="221"/>
      <c r="L78" s="208"/>
      <c r="M78" s="136"/>
      <c r="N78" s="221"/>
      <c r="O78" s="266"/>
      <c r="P78" s="254"/>
      <c r="Q78" s="221"/>
      <c r="R78" s="266"/>
      <c r="S78" s="254"/>
      <c r="T78" s="241"/>
      <c r="U78" s="221"/>
      <c r="V78" s="208"/>
      <c r="W78" s="222"/>
      <c r="X78" s="136"/>
      <c r="Y78" s="136"/>
      <c r="Z78" s="136"/>
      <c r="AA78" s="136"/>
      <c r="AB78" s="136"/>
      <c r="AC78" s="136"/>
      <c r="AD78" s="136"/>
    </row>
    <row r="79" spans="1:30" s="10" customFormat="1" ht="24" customHeight="1" x14ac:dyDescent="0.3">
      <c r="A79" s="151" t="s">
        <v>205</v>
      </c>
      <c r="B79" s="149" t="s">
        <v>201</v>
      </c>
      <c r="C79" s="210"/>
      <c r="D79" s="221"/>
      <c r="E79" s="266"/>
      <c r="F79" s="296"/>
      <c r="G79" s="136"/>
      <c r="H79" s="221"/>
      <c r="I79" s="208"/>
      <c r="J79" s="136"/>
      <c r="K79" s="221"/>
      <c r="L79" s="208"/>
      <c r="M79" s="136"/>
      <c r="N79" s="221"/>
      <c r="O79" s="266"/>
      <c r="P79" s="254"/>
      <c r="Q79" s="221"/>
      <c r="R79" s="266"/>
      <c r="S79" s="254"/>
      <c r="T79" s="241"/>
      <c r="U79" s="221"/>
      <c r="V79" s="208"/>
      <c r="W79" s="222"/>
      <c r="X79" s="136"/>
      <c r="Y79" s="136"/>
      <c r="Z79" s="136"/>
      <c r="AA79" s="136"/>
      <c r="AB79" s="136"/>
      <c r="AC79" s="136"/>
      <c r="AD79" s="136"/>
    </row>
    <row r="80" spans="1:30" s="10" customFormat="1" ht="29.25" customHeight="1" x14ac:dyDescent="0.3">
      <c r="A80" s="139" t="s">
        <v>33</v>
      </c>
      <c r="B80" s="152" t="s">
        <v>206</v>
      </c>
      <c r="C80" s="211"/>
      <c r="D80" s="223"/>
      <c r="E80" s="270"/>
      <c r="F80" s="295"/>
      <c r="G80" s="238"/>
      <c r="H80" s="223"/>
      <c r="I80" s="263"/>
      <c r="J80" s="238"/>
      <c r="K80" s="223"/>
      <c r="L80" s="263"/>
      <c r="M80" s="238"/>
      <c r="N80" s="223"/>
      <c r="O80" s="270"/>
      <c r="P80" s="253"/>
      <c r="Q80" s="223"/>
      <c r="R80" s="270"/>
      <c r="S80" s="253"/>
      <c r="T80" s="246"/>
      <c r="U80" s="223"/>
      <c r="V80" s="263"/>
      <c r="W80" s="224"/>
      <c r="X80" s="136"/>
      <c r="Y80" s="136"/>
      <c r="Z80" s="136"/>
      <c r="AA80" s="136"/>
      <c r="AB80" s="136"/>
      <c r="AC80" s="136"/>
      <c r="AD80" s="136"/>
    </row>
    <row r="81" spans="1:30" s="10" customFormat="1" ht="22.5" customHeight="1" x14ac:dyDescent="0.3">
      <c r="A81" s="139" t="s">
        <v>32</v>
      </c>
      <c r="B81" s="152" t="s">
        <v>231</v>
      </c>
      <c r="C81" s="211"/>
      <c r="D81" s="223"/>
      <c r="E81" s="270"/>
      <c r="F81" s="295"/>
      <c r="G81" s="238"/>
      <c r="H81" s="223"/>
      <c r="I81" s="263"/>
      <c r="J81" s="238"/>
      <c r="K81" s="223"/>
      <c r="L81" s="263"/>
      <c r="M81" s="238"/>
      <c r="N81" s="223"/>
      <c r="O81" s="270"/>
      <c r="P81" s="253"/>
      <c r="Q81" s="223"/>
      <c r="R81" s="270"/>
      <c r="S81" s="253"/>
      <c r="T81" s="246"/>
      <c r="U81" s="223"/>
      <c r="V81" s="263"/>
      <c r="W81" s="224"/>
      <c r="X81" s="136"/>
      <c r="Y81" s="136"/>
      <c r="Z81" s="136"/>
      <c r="AA81" s="136"/>
      <c r="AB81" s="136"/>
      <c r="AC81" s="136"/>
      <c r="AD81" s="136"/>
    </row>
    <row r="82" spans="1:30" s="10" customFormat="1" ht="13" x14ac:dyDescent="0.3">
      <c r="A82" s="130">
        <v>3</v>
      </c>
      <c r="B82" s="142" t="s">
        <v>192</v>
      </c>
      <c r="C82" s="210">
        <f>SUM(F82)</f>
        <v>53244.2</v>
      </c>
      <c r="D82" s="221">
        <f>SUM(D83+D91)</f>
        <v>52852.2</v>
      </c>
      <c r="E82" s="266">
        <f>SUM(E83+E91)</f>
        <v>392</v>
      </c>
      <c r="F82" s="296">
        <f>SUM(F83,F91)</f>
        <v>53244.2</v>
      </c>
      <c r="G82" s="136"/>
      <c r="H82" s="221"/>
      <c r="I82" s="208"/>
      <c r="J82" s="136"/>
      <c r="K82" s="221"/>
      <c r="L82" s="208"/>
      <c r="M82" s="136"/>
      <c r="N82" s="221"/>
      <c r="O82" s="266"/>
      <c r="P82" s="254"/>
      <c r="Q82" s="221"/>
      <c r="R82" s="266"/>
      <c r="S82" s="254"/>
      <c r="T82" s="241"/>
      <c r="U82" s="221"/>
      <c r="V82" s="208"/>
      <c r="W82" s="222"/>
      <c r="X82" s="136"/>
      <c r="Y82" s="136"/>
      <c r="Z82" s="136"/>
      <c r="AA82" s="136"/>
      <c r="AB82" s="136"/>
      <c r="AC82" s="136"/>
      <c r="AD82" s="136"/>
    </row>
    <row r="83" spans="1:30" s="70" customFormat="1" ht="13" x14ac:dyDescent="0.3">
      <c r="A83" s="143">
        <v>31</v>
      </c>
      <c r="B83" s="144" t="s">
        <v>20</v>
      </c>
      <c r="C83" s="212">
        <f>SUM(F83)</f>
        <v>49892.2</v>
      </c>
      <c r="D83" s="225">
        <f>SUM(D84:D90)</f>
        <v>49892.2</v>
      </c>
      <c r="E83" s="267">
        <f>SUM(E84:E90)</f>
        <v>0</v>
      </c>
      <c r="F83" s="297">
        <f>SUM(F84:F90)</f>
        <v>49892.2</v>
      </c>
      <c r="G83" s="146"/>
      <c r="H83" s="225"/>
      <c r="I83" s="261"/>
      <c r="J83" s="146"/>
      <c r="K83" s="225"/>
      <c r="L83" s="261"/>
      <c r="M83" s="146"/>
      <c r="N83" s="225"/>
      <c r="O83" s="267"/>
      <c r="P83" s="251"/>
      <c r="Q83" s="225"/>
      <c r="R83" s="267"/>
      <c r="S83" s="251"/>
      <c r="T83" s="242"/>
      <c r="U83" s="225"/>
      <c r="V83" s="261"/>
      <c r="W83" s="226"/>
      <c r="X83" s="146"/>
      <c r="Y83" s="146"/>
      <c r="Z83" s="146"/>
      <c r="AA83" s="146"/>
      <c r="AB83" s="146"/>
      <c r="AC83" s="146"/>
      <c r="AD83" s="146"/>
    </row>
    <row r="84" spans="1:30" x14ac:dyDescent="0.25">
      <c r="A84" s="147">
        <v>3111</v>
      </c>
      <c r="B84" s="131" t="s">
        <v>193</v>
      </c>
      <c r="C84" s="213">
        <f>SUM(F84)</f>
        <v>40937.5</v>
      </c>
      <c r="D84" s="227">
        <v>40937.5</v>
      </c>
      <c r="E84" s="268">
        <v>0</v>
      </c>
      <c r="F84" s="298">
        <f>D84+E84</f>
        <v>40937.5</v>
      </c>
      <c r="G84" s="133"/>
      <c r="H84" s="227"/>
      <c r="I84" s="209"/>
      <c r="J84" s="133"/>
      <c r="K84" s="227"/>
      <c r="L84" s="209"/>
      <c r="M84" s="133"/>
      <c r="N84" s="227"/>
      <c r="O84" s="268"/>
      <c r="P84" s="243"/>
      <c r="Q84" s="227"/>
      <c r="R84" s="268"/>
      <c r="S84" s="243"/>
      <c r="T84" s="244"/>
      <c r="U84" s="227"/>
      <c r="V84" s="209"/>
      <c r="W84" s="228"/>
      <c r="X84" s="133"/>
      <c r="Y84" s="133"/>
      <c r="Z84" s="133"/>
      <c r="AA84" s="133"/>
      <c r="AB84" s="133"/>
      <c r="AC84" s="133"/>
      <c r="AD84" s="133"/>
    </row>
    <row r="85" spans="1:30" x14ac:dyDescent="0.25">
      <c r="A85" s="147">
        <v>3113</v>
      </c>
      <c r="B85" s="131" t="s">
        <v>44</v>
      </c>
      <c r="C85" s="213"/>
      <c r="D85" s="227"/>
      <c r="E85" s="268"/>
      <c r="F85" s="298"/>
      <c r="G85" s="133"/>
      <c r="H85" s="227"/>
      <c r="I85" s="209"/>
      <c r="J85" s="133"/>
      <c r="K85" s="227"/>
      <c r="L85" s="209"/>
      <c r="M85" s="133"/>
      <c r="N85" s="227"/>
      <c r="O85" s="268"/>
      <c r="P85" s="243"/>
      <c r="Q85" s="227"/>
      <c r="R85" s="268"/>
      <c r="S85" s="243"/>
      <c r="T85" s="244"/>
      <c r="U85" s="227"/>
      <c r="V85" s="209"/>
      <c r="W85" s="228"/>
      <c r="X85" s="133"/>
      <c r="Y85" s="133"/>
      <c r="Z85" s="133"/>
      <c r="AA85" s="133"/>
      <c r="AB85" s="133"/>
      <c r="AC85" s="133"/>
      <c r="AD85" s="133"/>
    </row>
    <row r="86" spans="1:30" x14ac:dyDescent="0.25">
      <c r="A86" s="147">
        <v>3114</v>
      </c>
      <c r="B86" s="131" t="s">
        <v>45</v>
      </c>
      <c r="C86" s="213"/>
      <c r="D86" s="227"/>
      <c r="E86" s="268"/>
      <c r="F86" s="298"/>
      <c r="G86" s="133"/>
      <c r="H86" s="227"/>
      <c r="I86" s="209"/>
      <c r="J86" s="133"/>
      <c r="K86" s="227"/>
      <c r="L86" s="209"/>
      <c r="M86" s="133"/>
      <c r="N86" s="227"/>
      <c r="O86" s="268"/>
      <c r="P86" s="243"/>
      <c r="Q86" s="227"/>
      <c r="R86" s="268"/>
      <c r="S86" s="243"/>
      <c r="T86" s="244"/>
      <c r="U86" s="227"/>
      <c r="V86" s="209"/>
      <c r="W86" s="228"/>
      <c r="X86" s="133"/>
      <c r="Y86" s="133"/>
      <c r="Z86" s="133"/>
      <c r="AA86" s="133"/>
      <c r="AB86" s="133"/>
      <c r="AC86" s="133"/>
      <c r="AD86" s="133"/>
    </row>
    <row r="87" spans="1:30" x14ac:dyDescent="0.25">
      <c r="A87" s="147">
        <v>3121</v>
      </c>
      <c r="B87" s="131" t="s">
        <v>21</v>
      </c>
      <c r="C87" s="213">
        <f t="shared" ref="C87:C89" si="53">SUM(F87)</f>
        <v>2200</v>
      </c>
      <c r="D87" s="227">
        <v>2200</v>
      </c>
      <c r="E87" s="268">
        <v>0</v>
      </c>
      <c r="F87" s="298">
        <f t="shared" ref="F87:F90" si="54">D87+E87</f>
        <v>2200</v>
      </c>
      <c r="G87" s="133"/>
      <c r="H87" s="227"/>
      <c r="I87" s="209"/>
      <c r="J87" s="133"/>
      <c r="K87" s="227"/>
      <c r="L87" s="209"/>
      <c r="M87" s="133"/>
      <c r="N87" s="227"/>
      <c r="O87" s="268"/>
      <c r="P87" s="243"/>
      <c r="Q87" s="227"/>
      <c r="R87" s="268"/>
      <c r="S87" s="243"/>
      <c r="T87" s="244"/>
      <c r="U87" s="227"/>
      <c r="V87" s="209"/>
      <c r="W87" s="228"/>
      <c r="X87" s="133"/>
      <c r="Y87" s="133"/>
      <c r="Z87" s="133"/>
      <c r="AA87" s="133"/>
      <c r="AB87" s="133"/>
      <c r="AC87" s="133"/>
      <c r="AD87" s="133"/>
    </row>
    <row r="88" spans="1:30" x14ac:dyDescent="0.25">
      <c r="A88" s="147">
        <v>3131</v>
      </c>
      <c r="B88" s="131" t="s">
        <v>194</v>
      </c>
      <c r="C88" s="213"/>
      <c r="D88" s="227"/>
      <c r="E88" s="268"/>
      <c r="F88" s="298"/>
      <c r="G88" s="133"/>
      <c r="H88" s="227"/>
      <c r="I88" s="209"/>
      <c r="J88" s="133"/>
      <c r="K88" s="227"/>
      <c r="L88" s="209"/>
      <c r="M88" s="133"/>
      <c r="N88" s="227"/>
      <c r="O88" s="268"/>
      <c r="P88" s="243"/>
      <c r="Q88" s="227"/>
      <c r="R88" s="268"/>
      <c r="S88" s="243"/>
      <c r="T88" s="244"/>
      <c r="U88" s="227"/>
      <c r="V88" s="209"/>
      <c r="W88" s="228"/>
      <c r="X88" s="133"/>
      <c r="Y88" s="133"/>
      <c r="Z88" s="133"/>
      <c r="AA88" s="133"/>
      <c r="AB88" s="133"/>
      <c r="AC88" s="133"/>
      <c r="AD88" s="133"/>
    </row>
    <row r="89" spans="1:30" ht="25" x14ac:dyDescent="0.25">
      <c r="A89" s="147">
        <v>3132</v>
      </c>
      <c r="B89" s="131" t="s">
        <v>37</v>
      </c>
      <c r="C89" s="213">
        <f t="shared" si="53"/>
        <v>6754.7</v>
      </c>
      <c r="D89" s="227">
        <v>6754.7</v>
      </c>
      <c r="E89" s="268">
        <v>0</v>
      </c>
      <c r="F89" s="298">
        <f t="shared" si="54"/>
        <v>6754.7</v>
      </c>
      <c r="G89" s="133"/>
      <c r="H89" s="227"/>
      <c r="I89" s="209"/>
      <c r="J89" s="133"/>
      <c r="K89" s="227"/>
      <c r="L89" s="209"/>
      <c r="M89" s="133"/>
      <c r="N89" s="227"/>
      <c r="O89" s="268"/>
      <c r="P89" s="243"/>
      <c r="Q89" s="227"/>
      <c r="R89" s="268"/>
      <c r="S89" s="243"/>
      <c r="T89" s="244"/>
      <c r="U89" s="227"/>
      <c r="V89" s="209"/>
      <c r="W89" s="228"/>
      <c r="X89" s="133"/>
      <c r="Y89" s="133"/>
      <c r="Z89" s="133"/>
      <c r="AA89" s="133"/>
      <c r="AB89" s="133"/>
      <c r="AC89" s="133"/>
      <c r="AD89" s="133"/>
    </row>
    <row r="90" spans="1:30" ht="23" x14ac:dyDescent="0.25">
      <c r="A90" s="148">
        <v>3133</v>
      </c>
      <c r="B90" s="149" t="s">
        <v>38</v>
      </c>
      <c r="C90" s="213"/>
      <c r="D90" s="227"/>
      <c r="E90" s="268"/>
      <c r="F90" s="298">
        <f t="shared" si="54"/>
        <v>0</v>
      </c>
      <c r="G90" s="133"/>
      <c r="H90" s="227"/>
      <c r="I90" s="209"/>
      <c r="J90" s="133"/>
      <c r="K90" s="227"/>
      <c r="L90" s="209"/>
      <c r="M90" s="133"/>
      <c r="N90" s="227"/>
      <c r="O90" s="268"/>
      <c r="P90" s="243"/>
      <c r="Q90" s="227"/>
      <c r="R90" s="268"/>
      <c r="S90" s="243"/>
      <c r="T90" s="244"/>
      <c r="U90" s="227"/>
      <c r="V90" s="209"/>
      <c r="W90" s="228"/>
      <c r="X90" s="133"/>
      <c r="Y90" s="133"/>
      <c r="Z90" s="133"/>
      <c r="AA90" s="133"/>
      <c r="AB90" s="133"/>
      <c r="AC90" s="133"/>
      <c r="AD90" s="133"/>
    </row>
    <row r="91" spans="1:30" s="70" customFormat="1" ht="13" x14ac:dyDescent="0.3">
      <c r="A91" s="143">
        <v>32</v>
      </c>
      <c r="B91" s="144" t="s">
        <v>23</v>
      </c>
      <c r="C91" s="212">
        <f>SUM(F91)</f>
        <v>3352</v>
      </c>
      <c r="D91" s="327">
        <f>SUM(D92:D93)</f>
        <v>2960</v>
      </c>
      <c r="E91" s="261">
        <f>SUM(E92:E93)</f>
        <v>392</v>
      </c>
      <c r="F91" s="297">
        <f>SUM(F92:F93)</f>
        <v>3352</v>
      </c>
      <c r="G91" s="146"/>
      <c r="H91" s="225"/>
      <c r="I91" s="261"/>
      <c r="J91" s="146"/>
      <c r="K91" s="225"/>
      <c r="L91" s="261"/>
      <c r="M91" s="146"/>
      <c r="N91" s="225"/>
      <c r="O91" s="267"/>
      <c r="P91" s="251"/>
      <c r="Q91" s="225"/>
      <c r="R91" s="267"/>
      <c r="S91" s="251"/>
      <c r="T91" s="242"/>
      <c r="U91" s="225"/>
      <c r="V91" s="261"/>
      <c r="W91" s="226"/>
      <c r="X91" s="146"/>
      <c r="Y91" s="146"/>
      <c r="Z91" s="146"/>
      <c r="AA91" s="146"/>
      <c r="AB91" s="146"/>
      <c r="AC91" s="146"/>
      <c r="AD91" s="146"/>
    </row>
    <row r="92" spans="1:30" s="10" customFormat="1" ht="13" x14ac:dyDescent="0.3">
      <c r="A92" s="148">
        <v>3211</v>
      </c>
      <c r="B92" s="149" t="s">
        <v>46</v>
      </c>
      <c r="C92" s="213">
        <f>SUM(F92)</f>
        <v>200</v>
      </c>
      <c r="D92" s="227">
        <v>200</v>
      </c>
      <c r="E92" s="266">
        <v>0</v>
      </c>
      <c r="F92" s="298">
        <f>D92+E92</f>
        <v>200</v>
      </c>
      <c r="G92" s="136"/>
      <c r="H92" s="221"/>
      <c r="I92" s="208"/>
      <c r="J92" s="136"/>
      <c r="K92" s="221"/>
      <c r="L92" s="208"/>
      <c r="M92" s="136"/>
      <c r="N92" s="221"/>
      <c r="O92" s="266"/>
      <c r="P92" s="254"/>
      <c r="Q92" s="221"/>
      <c r="R92" s="266"/>
      <c r="S92" s="254"/>
      <c r="T92" s="241"/>
      <c r="U92" s="221"/>
      <c r="V92" s="208"/>
      <c r="W92" s="222"/>
      <c r="X92" s="136"/>
      <c r="Y92" s="136"/>
      <c r="Z92" s="136"/>
      <c r="AA92" s="136"/>
      <c r="AB92" s="136"/>
      <c r="AC92" s="136"/>
      <c r="AD92" s="136"/>
    </row>
    <row r="93" spans="1:30" s="10" customFormat="1" ht="23" x14ac:dyDescent="0.3">
      <c r="A93" s="148">
        <v>3212</v>
      </c>
      <c r="B93" s="149" t="s">
        <v>47</v>
      </c>
      <c r="C93" s="213">
        <f>SUM(F93)</f>
        <v>3152</v>
      </c>
      <c r="D93" s="221">
        <v>2760</v>
      </c>
      <c r="E93" s="266">
        <v>392</v>
      </c>
      <c r="F93" s="298">
        <f t="shared" ref="F93" si="55">D93+E93</f>
        <v>3152</v>
      </c>
      <c r="G93" s="136"/>
      <c r="H93" s="221"/>
      <c r="I93" s="208"/>
      <c r="J93" s="136"/>
      <c r="K93" s="221"/>
      <c r="L93" s="208"/>
      <c r="M93" s="136"/>
      <c r="N93" s="221"/>
      <c r="O93" s="266"/>
      <c r="P93" s="254"/>
      <c r="Q93" s="221"/>
      <c r="R93" s="266"/>
      <c r="S93" s="254"/>
      <c r="T93" s="241"/>
      <c r="U93" s="221"/>
      <c r="V93" s="208"/>
      <c r="W93" s="222"/>
      <c r="X93" s="136"/>
      <c r="Y93" s="136"/>
      <c r="Z93" s="136"/>
      <c r="AA93" s="136"/>
      <c r="AB93" s="136"/>
      <c r="AC93" s="136"/>
      <c r="AD93" s="136"/>
    </row>
    <row r="94" spans="1:30" s="10" customFormat="1" ht="13" x14ac:dyDescent="0.3">
      <c r="A94" s="148">
        <v>3213</v>
      </c>
      <c r="B94" s="149" t="s">
        <v>48</v>
      </c>
      <c r="C94" s="210"/>
      <c r="D94" s="221"/>
      <c r="E94" s="266"/>
      <c r="F94" s="298"/>
      <c r="G94" s="136"/>
      <c r="H94" s="221"/>
      <c r="I94" s="208"/>
      <c r="J94" s="136"/>
      <c r="K94" s="221"/>
      <c r="L94" s="208"/>
      <c r="M94" s="136"/>
      <c r="N94" s="221"/>
      <c r="O94" s="266"/>
      <c r="P94" s="254"/>
      <c r="Q94" s="221"/>
      <c r="R94" s="266"/>
      <c r="S94" s="254"/>
      <c r="T94" s="241"/>
      <c r="U94" s="221"/>
      <c r="V94" s="208"/>
      <c r="W94" s="222"/>
      <c r="X94" s="136"/>
      <c r="Y94" s="136"/>
      <c r="Z94" s="136"/>
      <c r="AA94" s="136"/>
      <c r="AB94" s="136"/>
      <c r="AC94" s="136"/>
      <c r="AD94" s="136"/>
    </row>
    <row r="95" spans="1:30" s="10" customFormat="1" ht="13" x14ac:dyDescent="0.3">
      <c r="A95" s="148">
        <v>3214</v>
      </c>
      <c r="B95" s="149" t="s">
        <v>49</v>
      </c>
      <c r="C95" s="210"/>
      <c r="D95" s="221"/>
      <c r="E95" s="266"/>
      <c r="F95" s="298"/>
      <c r="G95" s="136"/>
      <c r="H95" s="221"/>
      <c r="I95" s="208"/>
      <c r="J95" s="136"/>
      <c r="K95" s="221"/>
      <c r="L95" s="208"/>
      <c r="M95" s="136"/>
      <c r="N95" s="221"/>
      <c r="O95" s="266"/>
      <c r="P95" s="254"/>
      <c r="Q95" s="221"/>
      <c r="R95" s="266"/>
      <c r="S95" s="254"/>
      <c r="T95" s="241"/>
      <c r="U95" s="221"/>
      <c r="V95" s="208"/>
      <c r="W95" s="222"/>
      <c r="X95" s="136"/>
      <c r="Y95" s="136"/>
      <c r="Z95" s="136"/>
      <c r="AA95" s="136"/>
      <c r="AB95" s="136"/>
      <c r="AC95" s="136"/>
      <c r="AD95" s="136"/>
    </row>
    <row r="96" spans="1:30" s="10" customFormat="1" ht="13" x14ac:dyDescent="0.3">
      <c r="A96" s="148">
        <v>3221</v>
      </c>
      <c r="B96" s="149" t="s">
        <v>39</v>
      </c>
      <c r="C96" s="210"/>
      <c r="D96" s="221"/>
      <c r="E96" s="266"/>
      <c r="F96" s="298"/>
      <c r="G96" s="136"/>
      <c r="H96" s="221"/>
      <c r="I96" s="208"/>
      <c r="J96" s="136"/>
      <c r="K96" s="221"/>
      <c r="L96" s="208"/>
      <c r="M96" s="136"/>
      <c r="N96" s="221"/>
      <c r="O96" s="266"/>
      <c r="P96" s="254"/>
      <c r="Q96" s="221"/>
      <c r="R96" s="266"/>
      <c r="S96" s="254"/>
      <c r="T96" s="241"/>
      <c r="U96" s="221"/>
      <c r="V96" s="208"/>
      <c r="W96" s="222"/>
      <c r="X96" s="136"/>
      <c r="Y96" s="136"/>
      <c r="Z96" s="136"/>
      <c r="AA96" s="136"/>
      <c r="AB96" s="136"/>
      <c r="AC96" s="136"/>
      <c r="AD96" s="136"/>
    </row>
    <row r="97" spans="1:30" s="10" customFormat="1" ht="13" x14ac:dyDescent="0.3">
      <c r="A97" s="148">
        <v>3222</v>
      </c>
      <c r="B97" s="149" t="s">
        <v>40</v>
      </c>
      <c r="C97" s="210"/>
      <c r="D97" s="221"/>
      <c r="E97" s="266"/>
      <c r="F97" s="296"/>
      <c r="G97" s="136"/>
      <c r="H97" s="221"/>
      <c r="I97" s="208"/>
      <c r="J97" s="136"/>
      <c r="K97" s="221"/>
      <c r="L97" s="208"/>
      <c r="M97" s="136"/>
      <c r="N97" s="221"/>
      <c r="O97" s="266"/>
      <c r="P97" s="254"/>
      <c r="Q97" s="221"/>
      <c r="R97" s="266"/>
      <c r="S97" s="254"/>
      <c r="T97" s="241"/>
      <c r="U97" s="221"/>
      <c r="V97" s="208"/>
      <c r="W97" s="222"/>
      <c r="X97" s="136"/>
      <c r="Y97" s="136"/>
      <c r="Z97" s="136"/>
      <c r="AA97" s="136"/>
      <c r="AB97" s="136"/>
      <c r="AC97" s="136"/>
      <c r="AD97" s="136"/>
    </row>
    <row r="98" spans="1:30" s="10" customFormat="1" ht="13" x14ac:dyDescent="0.3">
      <c r="A98" s="148">
        <v>3223</v>
      </c>
      <c r="B98" s="149" t="s">
        <v>51</v>
      </c>
      <c r="C98" s="210"/>
      <c r="D98" s="221"/>
      <c r="E98" s="266"/>
      <c r="F98" s="296"/>
      <c r="G98" s="136"/>
      <c r="H98" s="221"/>
      <c r="I98" s="208"/>
      <c r="J98" s="136"/>
      <c r="K98" s="221"/>
      <c r="L98" s="208"/>
      <c r="M98" s="136"/>
      <c r="N98" s="221"/>
      <c r="O98" s="266"/>
      <c r="P98" s="254"/>
      <c r="Q98" s="221"/>
      <c r="R98" s="266"/>
      <c r="S98" s="254"/>
      <c r="T98" s="241"/>
      <c r="U98" s="221"/>
      <c r="V98" s="208"/>
      <c r="W98" s="222"/>
      <c r="X98" s="136"/>
      <c r="Y98" s="136"/>
      <c r="Z98" s="136"/>
      <c r="AA98" s="136"/>
      <c r="AB98" s="136"/>
      <c r="AC98" s="136"/>
      <c r="AD98" s="136"/>
    </row>
    <row r="99" spans="1:30" s="10" customFormat="1" ht="23" x14ac:dyDescent="0.3">
      <c r="A99" s="148">
        <v>3224</v>
      </c>
      <c r="B99" s="149" t="s">
        <v>52</v>
      </c>
      <c r="C99" s="210"/>
      <c r="D99" s="221"/>
      <c r="E99" s="266"/>
      <c r="F99" s="296"/>
      <c r="G99" s="136"/>
      <c r="H99" s="221"/>
      <c r="I99" s="208"/>
      <c r="J99" s="136"/>
      <c r="K99" s="221"/>
      <c r="L99" s="208"/>
      <c r="M99" s="136"/>
      <c r="N99" s="221"/>
      <c r="O99" s="266"/>
      <c r="P99" s="254"/>
      <c r="Q99" s="221"/>
      <c r="R99" s="266"/>
      <c r="S99" s="254"/>
      <c r="T99" s="241"/>
      <c r="U99" s="221"/>
      <c r="V99" s="208"/>
      <c r="W99" s="222"/>
      <c r="X99" s="136"/>
      <c r="Y99" s="136"/>
      <c r="Z99" s="136"/>
      <c r="AA99" s="136"/>
      <c r="AB99" s="136"/>
      <c r="AC99" s="136"/>
      <c r="AD99" s="136"/>
    </row>
    <row r="100" spans="1:30" x14ac:dyDescent="0.25">
      <c r="A100" s="148">
        <v>3225</v>
      </c>
      <c r="B100" s="149" t="s">
        <v>53</v>
      </c>
      <c r="C100" s="213"/>
      <c r="D100" s="227"/>
      <c r="E100" s="268"/>
      <c r="F100" s="298"/>
      <c r="G100" s="133"/>
      <c r="H100" s="227"/>
      <c r="I100" s="209"/>
      <c r="J100" s="133"/>
      <c r="K100" s="227"/>
      <c r="L100" s="209"/>
      <c r="M100" s="133"/>
      <c r="N100" s="227"/>
      <c r="O100" s="268"/>
      <c r="P100" s="243"/>
      <c r="Q100" s="227"/>
      <c r="R100" s="268"/>
      <c r="S100" s="243"/>
      <c r="T100" s="244"/>
      <c r="U100" s="227"/>
      <c r="V100" s="209"/>
      <c r="W100" s="228"/>
      <c r="X100" s="133"/>
      <c r="Y100" s="133"/>
      <c r="Z100" s="133"/>
      <c r="AA100" s="133"/>
      <c r="AB100" s="133"/>
      <c r="AC100" s="133"/>
      <c r="AD100" s="133"/>
    </row>
    <row r="101" spans="1:30" x14ac:dyDescent="0.25">
      <c r="A101" s="148">
        <v>3227</v>
      </c>
      <c r="B101" s="149" t="s">
        <v>54</v>
      </c>
      <c r="C101" s="213"/>
      <c r="D101" s="227"/>
      <c r="E101" s="268"/>
      <c r="F101" s="298"/>
      <c r="G101" s="133"/>
      <c r="H101" s="227"/>
      <c r="I101" s="209"/>
      <c r="J101" s="133"/>
      <c r="K101" s="227"/>
      <c r="L101" s="209"/>
      <c r="M101" s="133"/>
      <c r="N101" s="227"/>
      <c r="O101" s="268"/>
      <c r="P101" s="243"/>
      <c r="Q101" s="227"/>
      <c r="R101" s="268"/>
      <c r="S101" s="243"/>
      <c r="T101" s="244"/>
      <c r="U101" s="227"/>
      <c r="V101" s="209"/>
      <c r="W101" s="228"/>
      <c r="X101" s="133"/>
      <c r="Y101" s="133"/>
      <c r="Z101" s="133"/>
      <c r="AA101" s="133"/>
      <c r="AB101" s="133"/>
      <c r="AC101" s="133"/>
      <c r="AD101" s="133"/>
    </row>
    <row r="102" spans="1:30" s="10" customFormat="1" ht="13" x14ac:dyDescent="0.3">
      <c r="A102" s="148">
        <v>3231</v>
      </c>
      <c r="B102" s="149" t="s">
        <v>57</v>
      </c>
      <c r="C102" s="210"/>
      <c r="D102" s="221"/>
      <c r="E102" s="266"/>
      <c r="F102" s="296"/>
      <c r="G102" s="136"/>
      <c r="H102" s="221"/>
      <c r="I102" s="208"/>
      <c r="J102" s="136"/>
      <c r="K102" s="221"/>
      <c r="L102" s="208"/>
      <c r="M102" s="136"/>
      <c r="N102" s="221"/>
      <c r="O102" s="266"/>
      <c r="P102" s="254"/>
      <c r="Q102" s="221"/>
      <c r="R102" s="266"/>
      <c r="S102" s="254"/>
      <c r="T102" s="241"/>
      <c r="U102" s="221"/>
      <c r="V102" s="208"/>
      <c r="W102" s="222"/>
      <c r="X102" s="136"/>
      <c r="Y102" s="136"/>
      <c r="Z102" s="136"/>
      <c r="AA102" s="136"/>
      <c r="AB102" s="136"/>
      <c r="AC102" s="136"/>
      <c r="AD102" s="136"/>
    </row>
    <row r="103" spans="1:30" s="10" customFormat="1" ht="13" x14ac:dyDescent="0.3">
      <c r="A103" s="148">
        <v>3232</v>
      </c>
      <c r="B103" s="149" t="s">
        <v>43</v>
      </c>
      <c r="C103" s="210"/>
      <c r="D103" s="221"/>
      <c r="E103" s="266"/>
      <c r="F103" s="296"/>
      <c r="G103" s="136"/>
      <c r="H103" s="221"/>
      <c r="I103" s="208"/>
      <c r="J103" s="136"/>
      <c r="K103" s="221"/>
      <c r="L103" s="208"/>
      <c r="M103" s="136"/>
      <c r="N103" s="221"/>
      <c r="O103" s="266"/>
      <c r="P103" s="254"/>
      <c r="Q103" s="221"/>
      <c r="R103" s="266"/>
      <c r="S103" s="254"/>
      <c r="T103" s="241"/>
      <c r="U103" s="221"/>
      <c r="V103" s="208"/>
      <c r="W103" s="222"/>
      <c r="X103" s="136"/>
      <c r="Y103" s="136"/>
      <c r="Z103" s="136"/>
      <c r="AA103" s="136"/>
      <c r="AB103" s="136"/>
      <c r="AC103" s="136"/>
      <c r="AD103" s="136"/>
    </row>
    <row r="104" spans="1:30" s="10" customFormat="1" ht="13" x14ac:dyDescent="0.3">
      <c r="A104" s="148">
        <v>3233</v>
      </c>
      <c r="B104" s="149" t="s">
        <v>58</v>
      </c>
      <c r="C104" s="210"/>
      <c r="D104" s="221"/>
      <c r="E104" s="266"/>
      <c r="F104" s="296"/>
      <c r="G104" s="136"/>
      <c r="H104" s="221"/>
      <c r="I104" s="208"/>
      <c r="J104" s="136"/>
      <c r="K104" s="221"/>
      <c r="L104" s="208"/>
      <c r="M104" s="136"/>
      <c r="N104" s="221"/>
      <c r="O104" s="266"/>
      <c r="P104" s="254"/>
      <c r="Q104" s="221"/>
      <c r="R104" s="266"/>
      <c r="S104" s="254"/>
      <c r="T104" s="241"/>
      <c r="U104" s="221"/>
      <c r="V104" s="208"/>
      <c r="W104" s="222"/>
      <c r="X104" s="136"/>
      <c r="Y104" s="136"/>
      <c r="Z104" s="136"/>
      <c r="AA104" s="136"/>
      <c r="AB104" s="136"/>
      <c r="AC104" s="136"/>
      <c r="AD104" s="136"/>
    </row>
    <row r="105" spans="1:30" s="10" customFormat="1" ht="13" x14ac:dyDescent="0.3">
      <c r="A105" s="148">
        <v>3234</v>
      </c>
      <c r="B105" s="149" t="s">
        <v>59</v>
      </c>
      <c r="C105" s="210"/>
      <c r="D105" s="221"/>
      <c r="E105" s="266"/>
      <c r="F105" s="296"/>
      <c r="G105" s="136"/>
      <c r="H105" s="221"/>
      <c r="I105" s="208"/>
      <c r="J105" s="136"/>
      <c r="K105" s="221"/>
      <c r="L105" s="208"/>
      <c r="M105" s="136"/>
      <c r="N105" s="221"/>
      <c r="O105" s="266"/>
      <c r="P105" s="254"/>
      <c r="Q105" s="221"/>
      <c r="R105" s="266"/>
      <c r="S105" s="254"/>
      <c r="T105" s="241"/>
      <c r="U105" s="221"/>
      <c r="V105" s="208"/>
      <c r="W105" s="222"/>
      <c r="X105" s="136"/>
      <c r="Y105" s="136"/>
      <c r="Z105" s="136"/>
      <c r="AA105" s="136"/>
      <c r="AB105" s="136"/>
      <c r="AC105" s="136"/>
      <c r="AD105" s="136"/>
    </row>
    <row r="106" spans="1:30" s="10" customFormat="1" ht="13" x14ac:dyDescent="0.3">
      <c r="A106" s="148">
        <v>3235</v>
      </c>
      <c r="B106" s="149" t="s">
        <v>60</v>
      </c>
      <c r="C106" s="210"/>
      <c r="D106" s="221"/>
      <c r="E106" s="266"/>
      <c r="F106" s="296"/>
      <c r="G106" s="136"/>
      <c r="H106" s="221"/>
      <c r="I106" s="208"/>
      <c r="J106" s="136"/>
      <c r="K106" s="221"/>
      <c r="L106" s="208"/>
      <c r="M106" s="136"/>
      <c r="N106" s="221"/>
      <c r="O106" s="266"/>
      <c r="P106" s="254"/>
      <c r="Q106" s="221"/>
      <c r="R106" s="266"/>
      <c r="S106" s="254"/>
      <c r="T106" s="241"/>
      <c r="U106" s="221"/>
      <c r="V106" s="208"/>
      <c r="W106" s="222"/>
      <c r="X106" s="136"/>
      <c r="Y106" s="136"/>
      <c r="Z106" s="136"/>
      <c r="AA106" s="136"/>
      <c r="AB106" s="136"/>
      <c r="AC106" s="136"/>
      <c r="AD106" s="136"/>
    </row>
    <row r="107" spans="1:30" s="10" customFormat="1" ht="13" x14ac:dyDescent="0.3">
      <c r="A107" s="148">
        <v>3236</v>
      </c>
      <c r="B107" s="149" t="s">
        <v>61</v>
      </c>
      <c r="C107" s="210"/>
      <c r="D107" s="221"/>
      <c r="E107" s="266"/>
      <c r="F107" s="296"/>
      <c r="G107" s="136"/>
      <c r="H107" s="221"/>
      <c r="I107" s="208"/>
      <c r="J107" s="136"/>
      <c r="K107" s="221"/>
      <c r="L107" s="208"/>
      <c r="M107" s="136"/>
      <c r="N107" s="221"/>
      <c r="O107" s="266"/>
      <c r="P107" s="254"/>
      <c r="Q107" s="221"/>
      <c r="R107" s="266"/>
      <c r="S107" s="254"/>
      <c r="T107" s="241"/>
      <c r="U107" s="221"/>
      <c r="V107" s="208"/>
      <c r="W107" s="222"/>
      <c r="X107" s="136"/>
      <c r="Y107" s="136"/>
      <c r="Z107" s="136"/>
      <c r="AA107" s="136"/>
      <c r="AB107" s="136"/>
      <c r="AC107" s="136"/>
      <c r="AD107" s="136"/>
    </row>
    <row r="108" spans="1:30" s="10" customFormat="1" ht="13" x14ac:dyDescent="0.3">
      <c r="A108" s="148">
        <v>3237</v>
      </c>
      <c r="B108" s="149" t="s">
        <v>62</v>
      </c>
      <c r="C108" s="210"/>
      <c r="D108" s="221"/>
      <c r="E108" s="266"/>
      <c r="F108" s="296"/>
      <c r="G108" s="136"/>
      <c r="H108" s="221"/>
      <c r="I108" s="208"/>
      <c r="J108" s="136"/>
      <c r="K108" s="221"/>
      <c r="L108" s="208"/>
      <c r="M108" s="136"/>
      <c r="N108" s="221"/>
      <c r="O108" s="266"/>
      <c r="P108" s="254"/>
      <c r="Q108" s="221"/>
      <c r="R108" s="266"/>
      <c r="S108" s="254"/>
      <c r="T108" s="241"/>
      <c r="U108" s="221"/>
      <c r="V108" s="208"/>
      <c r="W108" s="222"/>
      <c r="X108" s="136"/>
      <c r="Y108" s="136"/>
      <c r="Z108" s="136"/>
      <c r="AA108" s="136"/>
      <c r="AB108" s="136"/>
      <c r="AC108" s="136"/>
      <c r="AD108" s="136"/>
    </row>
    <row r="109" spans="1:30" s="10" customFormat="1" ht="13" x14ac:dyDescent="0.3">
      <c r="A109" s="148">
        <v>3238</v>
      </c>
      <c r="B109" s="149" t="s">
        <v>63</v>
      </c>
      <c r="C109" s="210"/>
      <c r="D109" s="221"/>
      <c r="E109" s="266"/>
      <c r="F109" s="296"/>
      <c r="G109" s="136"/>
      <c r="H109" s="221"/>
      <c r="I109" s="208"/>
      <c r="J109" s="136"/>
      <c r="K109" s="221"/>
      <c r="L109" s="208"/>
      <c r="M109" s="136"/>
      <c r="N109" s="221"/>
      <c r="O109" s="266"/>
      <c r="P109" s="254"/>
      <c r="Q109" s="221"/>
      <c r="R109" s="266"/>
      <c r="S109" s="254"/>
      <c r="T109" s="241"/>
      <c r="U109" s="221"/>
      <c r="V109" s="208"/>
      <c r="W109" s="222"/>
      <c r="X109" s="136"/>
      <c r="Y109" s="136"/>
      <c r="Z109" s="136"/>
      <c r="AA109" s="136"/>
      <c r="AB109" s="136"/>
      <c r="AC109" s="136"/>
      <c r="AD109" s="136"/>
    </row>
    <row r="110" spans="1:30" x14ac:dyDescent="0.25">
      <c r="A110" s="148">
        <v>3239</v>
      </c>
      <c r="B110" s="149" t="s">
        <v>64</v>
      </c>
      <c r="C110" s="213"/>
      <c r="D110" s="227"/>
      <c r="E110" s="268"/>
      <c r="F110" s="298"/>
      <c r="G110" s="133"/>
      <c r="H110" s="227"/>
      <c r="I110" s="209"/>
      <c r="J110" s="133"/>
      <c r="K110" s="227"/>
      <c r="L110" s="209"/>
      <c r="M110" s="133"/>
      <c r="N110" s="227"/>
      <c r="O110" s="268"/>
      <c r="P110" s="243"/>
      <c r="Q110" s="227"/>
      <c r="R110" s="268"/>
      <c r="S110" s="243"/>
      <c r="T110" s="244"/>
      <c r="U110" s="227"/>
      <c r="V110" s="209"/>
      <c r="W110" s="228"/>
      <c r="X110" s="133"/>
      <c r="Y110" s="133"/>
      <c r="Z110" s="133"/>
      <c r="AA110" s="133"/>
      <c r="AB110" s="133"/>
      <c r="AC110" s="133"/>
      <c r="AD110" s="133"/>
    </row>
    <row r="111" spans="1:30" s="10" customFormat="1" ht="23" x14ac:dyDescent="0.3">
      <c r="A111" s="148">
        <v>3241</v>
      </c>
      <c r="B111" s="149" t="s">
        <v>66</v>
      </c>
      <c r="C111" s="210"/>
      <c r="D111" s="221"/>
      <c r="E111" s="266"/>
      <c r="F111" s="296"/>
      <c r="G111" s="136"/>
      <c r="H111" s="221"/>
      <c r="I111" s="208"/>
      <c r="J111" s="136"/>
      <c r="K111" s="221"/>
      <c r="L111" s="208"/>
      <c r="M111" s="136"/>
      <c r="N111" s="221"/>
      <c r="O111" s="266"/>
      <c r="P111" s="254"/>
      <c r="Q111" s="221"/>
      <c r="R111" s="266"/>
      <c r="S111" s="254"/>
      <c r="T111" s="241"/>
      <c r="U111" s="221"/>
      <c r="V111" s="208"/>
      <c r="W111" s="222"/>
      <c r="X111" s="136"/>
      <c r="Y111" s="136"/>
      <c r="Z111" s="136"/>
      <c r="AA111" s="136"/>
      <c r="AB111" s="136"/>
      <c r="AC111" s="136"/>
      <c r="AD111" s="136"/>
    </row>
    <row r="112" spans="1:30" s="10" customFormat="1" ht="13" x14ac:dyDescent="0.3">
      <c r="A112" s="148">
        <v>3291</v>
      </c>
      <c r="B112" s="150" t="s">
        <v>68</v>
      </c>
      <c r="C112" s="210"/>
      <c r="D112" s="221"/>
      <c r="E112" s="266"/>
      <c r="F112" s="296"/>
      <c r="G112" s="136"/>
      <c r="H112" s="221"/>
      <c r="I112" s="208"/>
      <c r="J112" s="136"/>
      <c r="K112" s="221"/>
      <c r="L112" s="208"/>
      <c r="M112" s="136"/>
      <c r="N112" s="221"/>
      <c r="O112" s="266"/>
      <c r="P112" s="254"/>
      <c r="Q112" s="221"/>
      <c r="R112" s="266"/>
      <c r="S112" s="254"/>
      <c r="T112" s="241"/>
      <c r="U112" s="221"/>
      <c r="V112" s="208"/>
      <c r="W112" s="222"/>
      <c r="X112" s="136"/>
      <c r="Y112" s="136"/>
      <c r="Z112" s="136"/>
      <c r="AA112" s="136"/>
      <c r="AB112" s="136"/>
      <c r="AC112" s="136"/>
      <c r="AD112" s="136"/>
    </row>
    <row r="113" spans="1:30" s="10" customFormat="1" ht="13" x14ac:dyDescent="0.3">
      <c r="A113" s="148">
        <v>3292</v>
      </c>
      <c r="B113" s="149" t="s">
        <v>69</v>
      </c>
      <c r="C113" s="210"/>
      <c r="D113" s="221"/>
      <c r="E113" s="266"/>
      <c r="F113" s="296"/>
      <c r="G113" s="136"/>
      <c r="H113" s="221"/>
      <c r="I113" s="208"/>
      <c r="J113" s="136"/>
      <c r="K113" s="221"/>
      <c r="L113" s="208"/>
      <c r="M113" s="136"/>
      <c r="N113" s="221"/>
      <c r="O113" s="266"/>
      <c r="P113" s="254"/>
      <c r="Q113" s="221"/>
      <c r="R113" s="266"/>
      <c r="S113" s="254"/>
      <c r="T113" s="241"/>
      <c r="U113" s="221"/>
      <c r="V113" s="208"/>
      <c r="W113" s="222"/>
      <c r="X113" s="136"/>
      <c r="Y113" s="136"/>
      <c r="Z113" s="136"/>
      <c r="AA113" s="136"/>
      <c r="AB113" s="136"/>
      <c r="AC113" s="136"/>
      <c r="AD113" s="136"/>
    </row>
    <row r="114" spans="1:30" s="10" customFormat="1" ht="13" x14ac:dyDescent="0.3">
      <c r="A114" s="148">
        <v>3293</v>
      </c>
      <c r="B114" s="149" t="s">
        <v>70</v>
      </c>
      <c r="C114" s="210"/>
      <c r="D114" s="221"/>
      <c r="E114" s="266"/>
      <c r="F114" s="296"/>
      <c r="G114" s="136"/>
      <c r="H114" s="221"/>
      <c r="I114" s="208"/>
      <c r="J114" s="136"/>
      <c r="K114" s="221"/>
      <c r="L114" s="208"/>
      <c r="M114" s="136"/>
      <c r="N114" s="221"/>
      <c r="O114" s="266"/>
      <c r="P114" s="254"/>
      <c r="Q114" s="221"/>
      <c r="R114" s="266"/>
      <c r="S114" s="254"/>
      <c r="T114" s="241"/>
      <c r="U114" s="221"/>
      <c r="V114" s="208"/>
      <c r="W114" s="222"/>
      <c r="X114" s="136"/>
      <c r="Y114" s="136"/>
      <c r="Z114" s="136"/>
      <c r="AA114" s="136"/>
      <c r="AB114" s="136"/>
      <c r="AC114" s="136"/>
      <c r="AD114" s="136"/>
    </row>
    <row r="115" spans="1:30" s="10" customFormat="1" ht="13" x14ac:dyDescent="0.3">
      <c r="A115" s="148">
        <v>3294</v>
      </c>
      <c r="B115" s="149" t="s">
        <v>196</v>
      </c>
      <c r="C115" s="210"/>
      <c r="D115" s="221"/>
      <c r="E115" s="266"/>
      <c r="F115" s="296"/>
      <c r="G115" s="136"/>
      <c r="H115" s="221"/>
      <c r="I115" s="208"/>
      <c r="J115" s="136"/>
      <c r="K115" s="221"/>
      <c r="L115" s="208"/>
      <c r="M115" s="136"/>
      <c r="N115" s="221"/>
      <c r="O115" s="266"/>
      <c r="P115" s="254"/>
      <c r="Q115" s="221"/>
      <c r="R115" s="266"/>
      <c r="S115" s="254"/>
      <c r="T115" s="241"/>
      <c r="U115" s="221"/>
      <c r="V115" s="208"/>
      <c r="W115" s="222"/>
      <c r="X115" s="136"/>
      <c r="Y115" s="136"/>
      <c r="Z115" s="136"/>
      <c r="AA115" s="136"/>
      <c r="AB115" s="136"/>
      <c r="AC115" s="136"/>
      <c r="AD115" s="136"/>
    </row>
    <row r="116" spans="1:30" s="10" customFormat="1" ht="13" x14ac:dyDescent="0.3">
      <c r="A116" s="148">
        <v>3295</v>
      </c>
      <c r="B116" s="149" t="s">
        <v>71</v>
      </c>
      <c r="C116" s="210"/>
      <c r="D116" s="221"/>
      <c r="E116" s="266"/>
      <c r="F116" s="296"/>
      <c r="G116" s="136"/>
      <c r="H116" s="221"/>
      <c r="I116" s="208"/>
      <c r="J116" s="136"/>
      <c r="K116" s="221"/>
      <c r="L116" s="208"/>
      <c r="M116" s="136"/>
      <c r="N116" s="221"/>
      <c r="O116" s="266"/>
      <c r="P116" s="254"/>
      <c r="Q116" s="221"/>
      <c r="R116" s="266"/>
      <c r="S116" s="254"/>
      <c r="T116" s="241"/>
      <c r="U116" s="221"/>
      <c r="V116" s="208"/>
      <c r="W116" s="222"/>
      <c r="X116" s="136"/>
      <c r="Y116" s="136"/>
      <c r="Z116" s="136"/>
      <c r="AA116" s="136"/>
      <c r="AB116" s="136"/>
      <c r="AC116" s="136"/>
      <c r="AD116" s="136"/>
    </row>
    <row r="117" spans="1:30" s="10" customFormat="1" ht="13" x14ac:dyDescent="0.3">
      <c r="A117" s="148">
        <v>3299</v>
      </c>
      <c r="B117" s="149" t="s">
        <v>197</v>
      </c>
      <c r="C117" s="210"/>
      <c r="D117" s="221"/>
      <c r="E117" s="266"/>
      <c r="F117" s="296"/>
      <c r="G117" s="136"/>
      <c r="H117" s="221"/>
      <c r="I117" s="208"/>
      <c r="J117" s="136"/>
      <c r="K117" s="221"/>
      <c r="L117" s="135"/>
      <c r="M117" s="136"/>
      <c r="N117" s="221"/>
      <c r="O117" s="266"/>
      <c r="P117" s="254"/>
      <c r="Q117" s="221"/>
      <c r="R117" s="266"/>
      <c r="S117" s="254"/>
      <c r="T117" s="241"/>
      <c r="U117" s="221"/>
      <c r="V117" s="208"/>
      <c r="W117" s="222"/>
      <c r="X117" s="136"/>
      <c r="Y117" s="136"/>
      <c r="Z117" s="136"/>
      <c r="AA117" s="136"/>
      <c r="AB117" s="136"/>
      <c r="AC117" s="136"/>
      <c r="AD117" s="136"/>
    </row>
    <row r="118" spans="1:30" ht="13" x14ac:dyDescent="0.3">
      <c r="A118" s="130"/>
      <c r="B118" s="131"/>
      <c r="C118" s="213"/>
      <c r="D118" s="227"/>
      <c r="E118" s="268"/>
      <c r="F118" s="298"/>
      <c r="G118" s="133"/>
      <c r="H118" s="227"/>
      <c r="I118" s="209"/>
      <c r="J118" s="133"/>
      <c r="K118" s="227"/>
      <c r="L118" s="132"/>
      <c r="M118" s="133"/>
      <c r="N118" s="227"/>
      <c r="O118" s="268"/>
      <c r="P118" s="243"/>
      <c r="Q118" s="227"/>
      <c r="R118" s="219"/>
      <c r="S118" s="243"/>
      <c r="T118" s="244"/>
      <c r="U118" s="227"/>
      <c r="V118" s="209"/>
      <c r="W118" s="228"/>
      <c r="X118" s="133"/>
      <c r="Y118" s="133"/>
      <c r="Z118" s="133"/>
      <c r="AA118" s="133"/>
      <c r="AB118" s="133"/>
      <c r="AC118" s="133"/>
      <c r="AD118" s="133"/>
    </row>
    <row r="119" spans="1:30" s="10" customFormat="1" ht="25.5" customHeight="1" x14ac:dyDescent="0.3">
      <c r="A119" s="139" t="s">
        <v>32</v>
      </c>
      <c r="B119" s="152" t="s">
        <v>207</v>
      </c>
      <c r="C119" s="211"/>
      <c r="D119" s="223"/>
      <c r="E119" s="270"/>
      <c r="F119" s="295"/>
      <c r="G119" s="238"/>
      <c r="H119" s="223"/>
      <c r="I119" s="263"/>
      <c r="J119" s="238"/>
      <c r="K119" s="223"/>
      <c r="L119" s="141"/>
      <c r="M119" s="238"/>
      <c r="N119" s="223"/>
      <c r="O119" s="270"/>
      <c r="P119" s="253"/>
      <c r="Q119" s="223"/>
      <c r="R119" s="217"/>
      <c r="S119" s="253"/>
      <c r="T119" s="246"/>
      <c r="U119" s="223"/>
      <c r="V119" s="263"/>
      <c r="W119" s="224"/>
      <c r="X119" s="136"/>
      <c r="Y119" s="136"/>
      <c r="Z119" s="136"/>
      <c r="AA119" s="136"/>
      <c r="AB119" s="136"/>
      <c r="AC119" s="136"/>
      <c r="AD119" s="136"/>
    </row>
    <row r="120" spans="1:30" s="10" customFormat="1" ht="13" x14ac:dyDescent="0.3">
      <c r="A120" s="130">
        <v>3</v>
      </c>
      <c r="B120" s="142" t="s">
        <v>192</v>
      </c>
      <c r="C120" s="210">
        <f>SUM(C132)</f>
        <v>10000</v>
      </c>
      <c r="D120" s="221">
        <f>SUM(D121)</f>
        <v>10000</v>
      </c>
      <c r="E120" s="266">
        <f>E132</f>
        <v>0</v>
      </c>
      <c r="F120" s="296">
        <f>F132</f>
        <v>10000</v>
      </c>
      <c r="G120" s="136"/>
      <c r="H120" s="221"/>
      <c r="I120" s="208"/>
      <c r="J120" s="136"/>
      <c r="K120" s="221"/>
      <c r="L120" s="135"/>
      <c r="M120" s="136"/>
      <c r="N120" s="221"/>
      <c r="O120" s="266"/>
      <c r="P120" s="254"/>
      <c r="Q120" s="221"/>
      <c r="R120" s="216"/>
      <c r="S120" s="254"/>
      <c r="T120" s="241"/>
      <c r="U120" s="221"/>
      <c r="V120" s="208"/>
      <c r="W120" s="222"/>
      <c r="X120" s="136"/>
      <c r="Y120" s="136"/>
      <c r="Z120" s="136"/>
      <c r="AA120" s="136"/>
      <c r="AB120" s="136"/>
      <c r="AC120" s="136"/>
      <c r="AD120" s="136"/>
    </row>
    <row r="121" spans="1:30" s="70" customFormat="1" ht="13" x14ac:dyDescent="0.3">
      <c r="A121" s="143">
        <v>32</v>
      </c>
      <c r="B121" s="144" t="s">
        <v>23</v>
      </c>
      <c r="C121" s="212"/>
      <c r="D121" s="327">
        <f>SUM(D132)</f>
        <v>10000</v>
      </c>
      <c r="E121" s="261">
        <f t="shared" ref="E121:F121" si="56">SUM(E132)</f>
        <v>0</v>
      </c>
      <c r="F121" s="218">
        <f t="shared" si="56"/>
        <v>10000</v>
      </c>
      <c r="G121" s="146"/>
      <c r="H121" s="225"/>
      <c r="I121" s="261"/>
      <c r="J121" s="146"/>
      <c r="K121" s="225"/>
      <c r="L121" s="145"/>
      <c r="M121" s="146"/>
      <c r="N121" s="225"/>
      <c r="O121" s="267"/>
      <c r="P121" s="251"/>
      <c r="Q121" s="225"/>
      <c r="R121" s="218"/>
      <c r="S121" s="251"/>
      <c r="T121" s="242"/>
      <c r="U121" s="225"/>
      <c r="V121" s="261"/>
      <c r="W121" s="226"/>
      <c r="X121" s="146"/>
      <c r="Y121" s="146"/>
      <c r="Z121" s="146"/>
      <c r="AA121" s="146"/>
      <c r="AB121" s="146"/>
      <c r="AC121" s="146"/>
      <c r="AD121" s="146"/>
    </row>
    <row r="122" spans="1:30" s="10" customFormat="1" ht="13" x14ac:dyDescent="0.3">
      <c r="A122" s="148">
        <v>3211</v>
      </c>
      <c r="B122" s="149" t="s">
        <v>46</v>
      </c>
      <c r="C122" s="210"/>
      <c r="D122" s="221"/>
      <c r="E122" s="266"/>
      <c r="F122" s="296"/>
      <c r="G122" s="136"/>
      <c r="H122" s="221"/>
      <c r="I122" s="208"/>
      <c r="J122" s="136"/>
      <c r="K122" s="221"/>
      <c r="L122" s="135"/>
      <c r="M122" s="136"/>
      <c r="N122" s="221"/>
      <c r="O122" s="266"/>
      <c r="P122" s="254"/>
      <c r="Q122" s="221"/>
      <c r="R122" s="216"/>
      <c r="S122" s="254"/>
      <c r="T122" s="241"/>
      <c r="U122" s="221"/>
      <c r="V122" s="208"/>
      <c r="W122" s="222"/>
      <c r="X122" s="136"/>
      <c r="Y122" s="136"/>
      <c r="Z122" s="136"/>
      <c r="AA122" s="136"/>
      <c r="AB122" s="136"/>
      <c r="AC122" s="136"/>
      <c r="AD122" s="136"/>
    </row>
    <row r="123" spans="1:30" s="10" customFormat="1" ht="23" x14ac:dyDescent="0.3">
      <c r="A123" s="148">
        <v>3212</v>
      </c>
      <c r="B123" s="149" t="s">
        <v>47</v>
      </c>
      <c r="C123" s="210"/>
      <c r="D123" s="221"/>
      <c r="E123" s="266"/>
      <c r="F123" s="296"/>
      <c r="G123" s="136"/>
      <c r="H123" s="221"/>
      <c r="I123" s="208"/>
      <c r="J123" s="136"/>
      <c r="K123" s="221"/>
      <c r="L123" s="135"/>
      <c r="M123" s="136"/>
      <c r="N123" s="221"/>
      <c r="O123" s="266"/>
      <c r="P123" s="254"/>
      <c r="Q123" s="221"/>
      <c r="R123" s="216"/>
      <c r="S123" s="254"/>
      <c r="T123" s="241"/>
      <c r="U123" s="221"/>
      <c r="V123" s="208"/>
      <c r="W123" s="222"/>
      <c r="X123" s="136"/>
      <c r="Y123" s="136"/>
      <c r="Z123" s="136"/>
      <c r="AA123" s="136"/>
      <c r="AB123" s="136"/>
      <c r="AC123" s="136"/>
      <c r="AD123" s="136"/>
    </row>
    <row r="124" spans="1:30" s="10" customFormat="1" ht="13" x14ac:dyDescent="0.3">
      <c r="A124" s="148">
        <v>3213</v>
      </c>
      <c r="B124" s="149" t="s">
        <v>48</v>
      </c>
      <c r="C124" s="210"/>
      <c r="D124" s="221"/>
      <c r="E124" s="266"/>
      <c r="F124" s="296"/>
      <c r="G124" s="136"/>
      <c r="H124" s="221"/>
      <c r="I124" s="208"/>
      <c r="J124" s="136"/>
      <c r="K124" s="221"/>
      <c r="L124" s="135"/>
      <c r="M124" s="136"/>
      <c r="N124" s="221"/>
      <c r="O124" s="266"/>
      <c r="P124" s="254"/>
      <c r="Q124" s="221"/>
      <c r="R124" s="216"/>
      <c r="S124" s="254"/>
      <c r="T124" s="241"/>
      <c r="U124" s="221"/>
      <c r="V124" s="208"/>
      <c r="W124" s="222"/>
      <c r="X124" s="136"/>
      <c r="Y124" s="136"/>
      <c r="Z124" s="136"/>
      <c r="AA124" s="136"/>
      <c r="AB124" s="136"/>
      <c r="AC124" s="136"/>
      <c r="AD124" s="136"/>
    </row>
    <row r="125" spans="1:30" s="10" customFormat="1" ht="13" x14ac:dyDescent="0.3">
      <c r="A125" s="148">
        <v>3214</v>
      </c>
      <c r="B125" s="149" t="s">
        <v>49</v>
      </c>
      <c r="C125" s="210"/>
      <c r="D125" s="221"/>
      <c r="E125" s="266"/>
      <c r="F125" s="296"/>
      <c r="G125" s="136"/>
      <c r="H125" s="221"/>
      <c r="I125" s="208"/>
      <c r="J125" s="136"/>
      <c r="K125" s="221"/>
      <c r="L125" s="135"/>
      <c r="M125" s="136"/>
      <c r="N125" s="221"/>
      <c r="O125" s="266"/>
      <c r="P125" s="254"/>
      <c r="Q125" s="221"/>
      <c r="R125" s="216"/>
      <c r="S125" s="254"/>
      <c r="T125" s="241"/>
      <c r="U125" s="221"/>
      <c r="V125" s="208"/>
      <c r="W125" s="222"/>
      <c r="X125" s="136"/>
      <c r="Y125" s="136"/>
      <c r="Z125" s="136"/>
      <c r="AA125" s="136"/>
      <c r="AB125" s="136"/>
      <c r="AC125" s="136"/>
      <c r="AD125" s="136"/>
    </row>
    <row r="126" spans="1:30" s="10" customFormat="1" ht="13" x14ac:dyDescent="0.3">
      <c r="A126" s="148">
        <v>3221</v>
      </c>
      <c r="B126" s="149" t="s">
        <v>39</v>
      </c>
      <c r="C126" s="210"/>
      <c r="D126" s="221"/>
      <c r="E126" s="266"/>
      <c r="F126" s="296"/>
      <c r="G126" s="136"/>
      <c r="H126" s="221"/>
      <c r="I126" s="208"/>
      <c r="J126" s="136"/>
      <c r="K126" s="221"/>
      <c r="L126" s="135"/>
      <c r="M126" s="136"/>
      <c r="N126" s="221"/>
      <c r="O126" s="266"/>
      <c r="P126" s="254"/>
      <c r="Q126" s="221"/>
      <c r="R126" s="216"/>
      <c r="S126" s="254"/>
      <c r="T126" s="241"/>
      <c r="U126" s="221"/>
      <c r="V126" s="208"/>
      <c r="W126" s="222"/>
      <c r="X126" s="136"/>
      <c r="Y126" s="136"/>
      <c r="Z126" s="136"/>
      <c r="AA126" s="136"/>
      <c r="AB126" s="136"/>
      <c r="AC126" s="136"/>
      <c r="AD126" s="136"/>
    </row>
    <row r="127" spans="1:30" s="10" customFormat="1" ht="13" x14ac:dyDescent="0.3">
      <c r="A127" s="148">
        <v>3222</v>
      </c>
      <c r="B127" s="149" t="s">
        <v>40</v>
      </c>
      <c r="C127" s="210"/>
      <c r="D127" s="221"/>
      <c r="E127" s="266"/>
      <c r="F127" s="296"/>
      <c r="G127" s="136"/>
      <c r="H127" s="221"/>
      <c r="I127" s="208"/>
      <c r="J127" s="136"/>
      <c r="K127" s="221"/>
      <c r="L127" s="135"/>
      <c r="M127" s="136"/>
      <c r="N127" s="221"/>
      <c r="O127" s="266"/>
      <c r="P127" s="254"/>
      <c r="Q127" s="221"/>
      <c r="R127" s="216"/>
      <c r="S127" s="254"/>
      <c r="T127" s="241"/>
      <c r="U127" s="221"/>
      <c r="V127" s="208"/>
      <c r="W127" s="222"/>
      <c r="X127" s="136"/>
      <c r="Y127" s="136"/>
      <c r="Z127" s="136"/>
      <c r="AA127" s="136"/>
      <c r="AB127" s="136"/>
      <c r="AC127" s="136"/>
      <c r="AD127" s="136"/>
    </row>
    <row r="128" spans="1:30" s="10" customFormat="1" ht="13" x14ac:dyDescent="0.3">
      <c r="A128" s="148">
        <v>3223</v>
      </c>
      <c r="B128" s="149" t="s">
        <v>51</v>
      </c>
      <c r="C128" s="210"/>
      <c r="D128" s="221"/>
      <c r="E128" s="266"/>
      <c r="F128" s="296"/>
      <c r="G128" s="136"/>
      <c r="H128" s="221"/>
      <c r="I128" s="208"/>
      <c r="J128" s="136"/>
      <c r="K128" s="221"/>
      <c r="L128" s="135"/>
      <c r="M128" s="136"/>
      <c r="N128" s="221"/>
      <c r="O128" s="266"/>
      <c r="P128" s="254"/>
      <c r="Q128" s="221"/>
      <c r="R128" s="216"/>
      <c r="S128" s="254"/>
      <c r="T128" s="241"/>
      <c r="U128" s="221"/>
      <c r="V128" s="208"/>
      <c r="W128" s="222"/>
      <c r="X128" s="136"/>
      <c r="Y128" s="136"/>
      <c r="Z128" s="136"/>
      <c r="AA128" s="136"/>
      <c r="AB128" s="136"/>
      <c r="AC128" s="136"/>
      <c r="AD128" s="136"/>
    </row>
    <row r="129" spans="1:30" s="10" customFormat="1" ht="23" x14ac:dyDescent="0.3">
      <c r="A129" s="148">
        <v>3224</v>
      </c>
      <c r="B129" s="149" t="s">
        <v>52</v>
      </c>
      <c r="C129" s="210"/>
      <c r="D129" s="221"/>
      <c r="E129" s="266"/>
      <c r="F129" s="296"/>
      <c r="G129" s="136"/>
      <c r="H129" s="221"/>
      <c r="I129" s="208"/>
      <c r="J129" s="136"/>
      <c r="K129" s="221"/>
      <c r="L129" s="135"/>
      <c r="M129" s="136"/>
      <c r="N129" s="221"/>
      <c r="O129" s="266"/>
      <c r="P129" s="254"/>
      <c r="Q129" s="221"/>
      <c r="R129" s="216"/>
      <c r="S129" s="254"/>
      <c r="T129" s="241"/>
      <c r="U129" s="221"/>
      <c r="V129" s="208"/>
      <c r="W129" s="222"/>
      <c r="X129" s="136"/>
      <c r="Y129" s="136"/>
      <c r="Z129" s="136"/>
      <c r="AA129" s="136"/>
      <c r="AB129" s="136"/>
      <c r="AC129" s="136"/>
      <c r="AD129" s="136"/>
    </row>
    <row r="130" spans="1:30" x14ac:dyDescent="0.25">
      <c r="A130" s="148">
        <v>3225</v>
      </c>
      <c r="B130" s="149" t="s">
        <v>53</v>
      </c>
      <c r="C130" s="213"/>
      <c r="D130" s="227"/>
      <c r="E130" s="268"/>
      <c r="F130" s="298"/>
      <c r="G130" s="133"/>
      <c r="H130" s="227"/>
      <c r="I130" s="209"/>
      <c r="J130" s="133"/>
      <c r="K130" s="227"/>
      <c r="L130" s="132"/>
      <c r="M130" s="133"/>
      <c r="N130" s="227"/>
      <c r="O130" s="268"/>
      <c r="P130" s="243"/>
      <c r="Q130" s="227"/>
      <c r="R130" s="219"/>
      <c r="S130" s="243"/>
      <c r="T130" s="244"/>
      <c r="U130" s="227"/>
      <c r="V130" s="209"/>
      <c r="W130" s="228"/>
      <c r="X130" s="133"/>
      <c r="Y130" s="133"/>
      <c r="Z130" s="133"/>
      <c r="AA130" s="133"/>
      <c r="AB130" s="133"/>
      <c r="AC130" s="133"/>
      <c r="AD130" s="133"/>
    </row>
    <row r="131" spans="1:30" x14ac:dyDescent="0.25">
      <c r="A131" s="148">
        <v>3227</v>
      </c>
      <c r="B131" s="149" t="s">
        <v>54</v>
      </c>
      <c r="C131" s="213"/>
      <c r="D131" s="227"/>
      <c r="E131" s="268"/>
      <c r="F131" s="298"/>
      <c r="G131" s="133"/>
      <c r="H131" s="227"/>
      <c r="I131" s="209"/>
      <c r="J131" s="133"/>
      <c r="K131" s="227"/>
      <c r="L131" s="132"/>
      <c r="M131" s="133"/>
      <c r="N131" s="227"/>
      <c r="O131" s="268"/>
      <c r="P131" s="243"/>
      <c r="Q131" s="227"/>
      <c r="R131" s="219"/>
      <c r="S131" s="243"/>
      <c r="T131" s="244"/>
      <c r="U131" s="227"/>
      <c r="V131" s="209"/>
      <c r="W131" s="228"/>
      <c r="X131" s="133"/>
      <c r="Y131" s="133"/>
      <c r="Z131" s="133"/>
      <c r="AA131" s="133"/>
      <c r="AB131" s="133"/>
      <c r="AC131" s="133"/>
      <c r="AD131" s="133"/>
    </row>
    <row r="132" spans="1:30" s="166" customFormat="1" ht="13" x14ac:dyDescent="0.3">
      <c r="A132" s="173" t="s">
        <v>55</v>
      </c>
      <c r="B132" s="177" t="s">
        <v>26</v>
      </c>
      <c r="C132" s="211">
        <f>SUM(C133:C141)</f>
        <v>10000</v>
      </c>
      <c r="D132" s="223">
        <f t="shared" ref="D132:W132" si="57">SUM(D133:D141)</f>
        <v>10000</v>
      </c>
      <c r="E132" s="270">
        <f t="shared" si="57"/>
        <v>0</v>
      </c>
      <c r="F132" s="295">
        <f t="shared" si="57"/>
        <v>10000</v>
      </c>
      <c r="G132" s="238">
        <f t="shared" si="57"/>
        <v>0</v>
      </c>
      <c r="H132" s="223">
        <f t="shared" si="57"/>
        <v>0</v>
      </c>
      <c r="I132" s="263"/>
      <c r="J132" s="238"/>
      <c r="K132" s="223">
        <f t="shared" si="57"/>
        <v>0</v>
      </c>
      <c r="L132" s="141"/>
      <c r="M132" s="238"/>
      <c r="N132" s="223">
        <f t="shared" si="57"/>
        <v>0</v>
      </c>
      <c r="O132" s="270"/>
      <c r="P132" s="253"/>
      <c r="Q132" s="223">
        <f t="shared" si="57"/>
        <v>0</v>
      </c>
      <c r="R132" s="217"/>
      <c r="S132" s="253"/>
      <c r="T132" s="246">
        <f t="shared" si="57"/>
        <v>0</v>
      </c>
      <c r="U132" s="223">
        <f t="shared" si="57"/>
        <v>0</v>
      </c>
      <c r="V132" s="263">
        <f t="shared" si="57"/>
        <v>0</v>
      </c>
      <c r="W132" s="224">
        <f t="shared" si="57"/>
        <v>0</v>
      </c>
      <c r="X132" s="133"/>
      <c r="Y132" s="133"/>
      <c r="Z132" s="133"/>
      <c r="AA132" s="133"/>
      <c r="AB132" s="133"/>
      <c r="AC132" s="133"/>
      <c r="AD132" s="133"/>
    </row>
    <row r="133" spans="1:30" s="166" customFormat="1" x14ac:dyDescent="0.25">
      <c r="A133" s="148">
        <v>3231</v>
      </c>
      <c r="B133" s="149" t="s">
        <v>57</v>
      </c>
      <c r="C133" s="213">
        <v>10000</v>
      </c>
      <c r="D133" s="227">
        <v>10000</v>
      </c>
      <c r="E133" s="268">
        <v>0</v>
      </c>
      <c r="F133" s="298">
        <f>D133+E133</f>
        <v>10000</v>
      </c>
      <c r="G133" s="133"/>
      <c r="H133" s="227"/>
      <c r="I133" s="209"/>
      <c r="J133" s="133"/>
      <c r="K133" s="227"/>
      <c r="L133" s="132"/>
      <c r="M133" s="133"/>
      <c r="N133" s="227"/>
      <c r="O133" s="268"/>
      <c r="P133" s="243"/>
      <c r="Q133" s="227"/>
      <c r="R133" s="219"/>
      <c r="S133" s="243"/>
      <c r="T133" s="244"/>
      <c r="U133" s="227"/>
      <c r="V133" s="209"/>
      <c r="W133" s="228"/>
      <c r="X133" s="133"/>
      <c r="Y133" s="133"/>
      <c r="Z133" s="133"/>
      <c r="AA133" s="133"/>
      <c r="AB133" s="133"/>
      <c r="AC133" s="133"/>
      <c r="AD133" s="133"/>
    </row>
    <row r="134" spans="1:30" s="10" customFormat="1" ht="13" x14ac:dyDescent="0.3">
      <c r="A134" s="148">
        <v>3232</v>
      </c>
      <c r="B134" s="149" t="s">
        <v>43</v>
      </c>
      <c r="C134" s="210"/>
      <c r="D134" s="221"/>
      <c r="E134" s="266"/>
      <c r="F134" s="296"/>
      <c r="G134" s="136"/>
      <c r="H134" s="221"/>
      <c r="I134" s="208"/>
      <c r="J134" s="136"/>
      <c r="K134" s="221"/>
      <c r="L134" s="135"/>
      <c r="M134" s="136"/>
      <c r="N134" s="221"/>
      <c r="O134" s="266"/>
      <c r="P134" s="254"/>
      <c r="Q134" s="221"/>
      <c r="R134" s="216"/>
      <c r="S134" s="254"/>
      <c r="T134" s="241"/>
      <c r="U134" s="221"/>
      <c r="V134" s="208"/>
      <c r="W134" s="222"/>
      <c r="X134" s="136"/>
      <c r="Y134" s="136"/>
      <c r="Z134" s="136"/>
      <c r="AA134" s="136"/>
      <c r="AB134" s="136"/>
      <c r="AC134" s="136"/>
      <c r="AD134" s="136"/>
    </row>
    <row r="135" spans="1:30" s="10" customFormat="1" ht="13" x14ac:dyDescent="0.3">
      <c r="A135" s="148">
        <v>3233</v>
      </c>
      <c r="B135" s="149" t="s">
        <v>58</v>
      </c>
      <c r="C135" s="210"/>
      <c r="D135" s="221"/>
      <c r="E135" s="266"/>
      <c r="F135" s="296"/>
      <c r="G135" s="136"/>
      <c r="H135" s="221"/>
      <c r="I135" s="208"/>
      <c r="J135" s="136"/>
      <c r="K135" s="221"/>
      <c r="L135" s="135"/>
      <c r="M135" s="136"/>
      <c r="N135" s="221"/>
      <c r="O135" s="266"/>
      <c r="P135" s="254"/>
      <c r="Q135" s="221"/>
      <c r="R135" s="216"/>
      <c r="S135" s="254"/>
      <c r="T135" s="241"/>
      <c r="U135" s="221"/>
      <c r="V135" s="208"/>
      <c r="W135" s="222"/>
      <c r="X135" s="136"/>
      <c r="Y135" s="136"/>
      <c r="Z135" s="136"/>
      <c r="AA135" s="136"/>
      <c r="AB135" s="136"/>
      <c r="AC135" s="136"/>
      <c r="AD135" s="136"/>
    </row>
    <row r="136" spans="1:30" s="10" customFormat="1" ht="13" x14ac:dyDescent="0.3">
      <c r="A136" s="148">
        <v>3234</v>
      </c>
      <c r="B136" s="149" t="s">
        <v>59</v>
      </c>
      <c r="C136" s="210"/>
      <c r="D136" s="221"/>
      <c r="E136" s="266"/>
      <c r="F136" s="296"/>
      <c r="G136" s="136"/>
      <c r="H136" s="221"/>
      <c r="I136" s="208"/>
      <c r="J136" s="136"/>
      <c r="K136" s="221"/>
      <c r="L136" s="135"/>
      <c r="M136" s="136"/>
      <c r="N136" s="221"/>
      <c r="O136" s="266"/>
      <c r="P136" s="254"/>
      <c r="Q136" s="221"/>
      <c r="R136" s="216"/>
      <c r="S136" s="254"/>
      <c r="T136" s="241"/>
      <c r="U136" s="221"/>
      <c r="V136" s="208"/>
      <c r="W136" s="222"/>
      <c r="X136" s="136"/>
      <c r="Y136" s="136"/>
      <c r="Z136" s="136"/>
      <c r="AA136" s="136"/>
      <c r="AB136" s="136"/>
      <c r="AC136" s="136"/>
      <c r="AD136" s="136"/>
    </row>
    <row r="137" spans="1:30" s="10" customFormat="1" ht="13" x14ac:dyDescent="0.3">
      <c r="A137" s="148">
        <v>3235</v>
      </c>
      <c r="B137" s="149" t="s">
        <v>60</v>
      </c>
      <c r="C137" s="210"/>
      <c r="D137" s="221"/>
      <c r="E137" s="266"/>
      <c r="F137" s="296"/>
      <c r="G137" s="136"/>
      <c r="H137" s="221"/>
      <c r="I137" s="208"/>
      <c r="J137" s="136"/>
      <c r="K137" s="221"/>
      <c r="L137" s="135"/>
      <c r="M137" s="136"/>
      <c r="N137" s="221"/>
      <c r="O137" s="266"/>
      <c r="P137" s="254"/>
      <c r="Q137" s="221"/>
      <c r="R137" s="216"/>
      <c r="S137" s="254"/>
      <c r="T137" s="241"/>
      <c r="U137" s="221"/>
      <c r="V137" s="208"/>
      <c r="W137" s="222"/>
      <c r="X137" s="136"/>
      <c r="Y137" s="136"/>
      <c r="Z137" s="136"/>
      <c r="AA137" s="136"/>
      <c r="AB137" s="136"/>
      <c r="AC137" s="136"/>
      <c r="AD137" s="136"/>
    </row>
    <row r="138" spans="1:30" s="10" customFormat="1" ht="13" x14ac:dyDescent="0.3">
      <c r="A138" s="148">
        <v>3236</v>
      </c>
      <c r="B138" s="149" t="s">
        <v>61</v>
      </c>
      <c r="C138" s="210"/>
      <c r="D138" s="221"/>
      <c r="E138" s="266"/>
      <c r="F138" s="296"/>
      <c r="G138" s="136"/>
      <c r="H138" s="221"/>
      <c r="I138" s="208"/>
      <c r="J138" s="136"/>
      <c r="K138" s="221"/>
      <c r="L138" s="135"/>
      <c r="M138" s="136"/>
      <c r="N138" s="221"/>
      <c r="O138" s="266"/>
      <c r="P138" s="254"/>
      <c r="Q138" s="221"/>
      <c r="R138" s="216"/>
      <c r="S138" s="254"/>
      <c r="T138" s="241"/>
      <c r="U138" s="221"/>
      <c r="V138" s="208"/>
      <c r="W138" s="222"/>
      <c r="X138" s="136"/>
      <c r="Y138" s="136"/>
      <c r="Z138" s="136"/>
      <c r="AA138" s="136"/>
      <c r="AB138" s="136"/>
      <c r="AC138" s="136"/>
      <c r="AD138" s="136"/>
    </row>
    <row r="139" spans="1:30" s="10" customFormat="1" ht="13" x14ac:dyDescent="0.3">
      <c r="A139" s="148">
        <v>3237</v>
      </c>
      <c r="B139" s="149" t="s">
        <v>62</v>
      </c>
      <c r="C139" s="210"/>
      <c r="D139" s="221"/>
      <c r="E139" s="266"/>
      <c r="F139" s="296"/>
      <c r="G139" s="136"/>
      <c r="H139" s="221"/>
      <c r="I139" s="208"/>
      <c r="J139" s="136"/>
      <c r="K139" s="221"/>
      <c r="L139" s="135"/>
      <c r="M139" s="136"/>
      <c r="N139" s="221"/>
      <c r="O139" s="266"/>
      <c r="P139" s="254"/>
      <c r="Q139" s="221"/>
      <c r="R139" s="216"/>
      <c r="S139" s="254"/>
      <c r="T139" s="241"/>
      <c r="U139" s="221"/>
      <c r="V139" s="208"/>
      <c r="W139" s="222"/>
      <c r="X139" s="136"/>
      <c r="Y139" s="136"/>
      <c r="Z139" s="136"/>
      <c r="AA139" s="136"/>
      <c r="AB139" s="136"/>
      <c r="AC139" s="136"/>
      <c r="AD139" s="136"/>
    </row>
    <row r="140" spans="1:30" s="10" customFormat="1" ht="13" x14ac:dyDescent="0.3">
      <c r="A140" s="148">
        <v>3238</v>
      </c>
      <c r="B140" s="149" t="s">
        <v>63</v>
      </c>
      <c r="C140" s="210"/>
      <c r="D140" s="221"/>
      <c r="E140" s="266"/>
      <c r="F140" s="296"/>
      <c r="G140" s="136"/>
      <c r="H140" s="221"/>
      <c r="I140" s="208"/>
      <c r="J140" s="136"/>
      <c r="K140" s="221"/>
      <c r="L140" s="135"/>
      <c r="M140" s="136"/>
      <c r="N140" s="221"/>
      <c r="O140" s="266"/>
      <c r="P140" s="254"/>
      <c r="Q140" s="221"/>
      <c r="R140" s="216"/>
      <c r="S140" s="254"/>
      <c r="T140" s="241"/>
      <c r="U140" s="221"/>
      <c r="V140" s="208"/>
      <c r="W140" s="222"/>
      <c r="X140" s="136"/>
      <c r="Y140" s="136"/>
      <c r="Z140" s="136"/>
      <c r="AA140" s="136"/>
      <c r="AB140" s="136"/>
      <c r="AC140" s="136"/>
      <c r="AD140" s="136"/>
    </row>
    <row r="141" spans="1:30" x14ac:dyDescent="0.25">
      <c r="A141" s="148">
        <v>3239</v>
      </c>
      <c r="B141" s="149" t="s">
        <v>64</v>
      </c>
      <c r="C141" s="213"/>
      <c r="D141" s="227"/>
      <c r="E141" s="268"/>
      <c r="F141" s="298"/>
      <c r="G141" s="133"/>
      <c r="H141" s="227"/>
      <c r="I141" s="209"/>
      <c r="J141" s="133"/>
      <c r="K141" s="227"/>
      <c r="L141" s="132"/>
      <c r="M141" s="133"/>
      <c r="N141" s="227"/>
      <c r="O141" s="268"/>
      <c r="P141" s="243"/>
      <c r="Q141" s="227"/>
      <c r="R141" s="219"/>
      <c r="S141" s="243"/>
      <c r="T141" s="244"/>
      <c r="U141" s="227"/>
      <c r="V141" s="209"/>
      <c r="W141" s="228"/>
      <c r="X141" s="133"/>
      <c r="Y141" s="133"/>
      <c r="Z141" s="133"/>
      <c r="AA141" s="133"/>
      <c r="AB141" s="133"/>
      <c r="AC141" s="133"/>
      <c r="AD141" s="133"/>
    </row>
    <row r="142" spans="1:30" s="10" customFormat="1" ht="23" x14ac:dyDescent="0.3">
      <c r="A142" s="148">
        <v>3241</v>
      </c>
      <c r="B142" s="149" t="s">
        <v>66</v>
      </c>
      <c r="C142" s="210"/>
      <c r="D142" s="221"/>
      <c r="E142" s="266"/>
      <c r="F142" s="296"/>
      <c r="G142" s="136"/>
      <c r="H142" s="221"/>
      <c r="I142" s="208"/>
      <c r="J142" s="136"/>
      <c r="K142" s="221"/>
      <c r="L142" s="135"/>
      <c r="M142" s="136"/>
      <c r="N142" s="221"/>
      <c r="O142" s="266"/>
      <c r="P142" s="254"/>
      <c r="Q142" s="221"/>
      <c r="R142" s="216"/>
      <c r="S142" s="254"/>
      <c r="T142" s="241"/>
      <c r="U142" s="221"/>
      <c r="V142" s="208"/>
      <c r="W142" s="222"/>
      <c r="X142" s="136"/>
      <c r="Y142" s="136"/>
      <c r="Z142" s="136"/>
      <c r="AA142" s="136"/>
      <c r="AB142" s="136"/>
      <c r="AC142" s="136"/>
      <c r="AD142" s="136"/>
    </row>
    <row r="143" spans="1:30" s="10" customFormat="1" ht="13" x14ac:dyDescent="0.3">
      <c r="A143" s="148">
        <v>3291</v>
      </c>
      <c r="B143" s="150" t="s">
        <v>68</v>
      </c>
      <c r="C143" s="210"/>
      <c r="D143" s="221"/>
      <c r="E143" s="266"/>
      <c r="F143" s="296"/>
      <c r="G143" s="136"/>
      <c r="H143" s="221"/>
      <c r="I143" s="208"/>
      <c r="J143" s="136"/>
      <c r="K143" s="221"/>
      <c r="L143" s="135"/>
      <c r="M143" s="136"/>
      <c r="N143" s="221"/>
      <c r="O143" s="266"/>
      <c r="P143" s="254"/>
      <c r="Q143" s="221"/>
      <c r="R143" s="216"/>
      <c r="S143" s="254"/>
      <c r="T143" s="241"/>
      <c r="U143" s="221"/>
      <c r="V143" s="208"/>
      <c r="W143" s="222"/>
      <c r="X143" s="136"/>
      <c r="Y143" s="136"/>
      <c r="Z143" s="136"/>
      <c r="AA143" s="136"/>
      <c r="AB143" s="136"/>
      <c r="AC143" s="136"/>
      <c r="AD143" s="136"/>
    </row>
    <row r="144" spans="1:30" s="10" customFormat="1" ht="13" x14ac:dyDescent="0.3">
      <c r="A144" s="148">
        <v>3292</v>
      </c>
      <c r="B144" s="149" t="s">
        <v>69</v>
      </c>
      <c r="C144" s="210"/>
      <c r="D144" s="221"/>
      <c r="E144" s="266"/>
      <c r="F144" s="296"/>
      <c r="G144" s="136"/>
      <c r="H144" s="221"/>
      <c r="I144" s="208"/>
      <c r="J144" s="136"/>
      <c r="K144" s="221"/>
      <c r="L144" s="135"/>
      <c r="M144" s="136"/>
      <c r="N144" s="221"/>
      <c r="O144" s="266"/>
      <c r="P144" s="254"/>
      <c r="Q144" s="221"/>
      <c r="R144" s="216"/>
      <c r="S144" s="254"/>
      <c r="T144" s="241"/>
      <c r="U144" s="221"/>
      <c r="V144" s="208"/>
      <c r="W144" s="222"/>
      <c r="X144" s="136"/>
      <c r="Y144" s="136"/>
      <c r="Z144" s="136"/>
      <c r="AA144" s="136"/>
      <c r="AB144" s="136"/>
      <c r="AC144" s="136"/>
      <c r="AD144" s="136"/>
    </row>
    <row r="145" spans="1:30" s="10" customFormat="1" ht="13" x14ac:dyDescent="0.3">
      <c r="A145" s="148">
        <v>3293</v>
      </c>
      <c r="B145" s="149" t="s">
        <v>70</v>
      </c>
      <c r="C145" s="210"/>
      <c r="D145" s="221"/>
      <c r="E145" s="266"/>
      <c r="F145" s="296"/>
      <c r="G145" s="136"/>
      <c r="H145" s="221"/>
      <c r="I145" s="208"/>
      <c r="J145" s="136"/>
      <c r="K145" s="221"/>
      <c r="L145" s="135"/>
      <c r="M145" s="136"/>
      <c r="N145" s="221"/>
      <c r="O145" s="266"/>
      <c r="P145" s="254"/>
      <c r="Q145" s="221"/>
      <c r="R145" s="216"/>
      <c r="S145" s="254"/>
      <c r="T145" s="241"/>
      <c r="U145" s="221"/>
      <c r="V145" s="208"/>
      <c r="W145" s="222"/>
      <c r="X145" s="136"/>
      <c r="Y145" s="136"/>
      <c r="Z145" s="136"/>
      <c r="AA145" s="136"/>
      <c r="AB145" s="136"/>
      <c r="AC145" s="136"/>
      <c r="AD145" s="136"/>
    </row>
    <row r="146" spans="1:30" s="10" customFormat="1" ht="13" x14ac:dyDescent="0.3">
      <c r="A146" s="148">
        <v>3294</v>
      </c>
      <c r="B146" s="149" t="s">
        <v>196</v>
      </c>
      <c r="C146" s="210"/>
      <c r="D146" s="221"/>
      <c r="E146" s="266"/>
      <c r="F146" s="296"/>
      <c r="G146" s="136"/>
      <c r="H146" s="221"/>
      <c r="I146" s="208"/>
      <c r="J146" s="136"/>
      <c r="K146" s="221"/>
      <c r="L146" s="135"/>
      <c r="M146" s="136"/>
      <c r="N146" s="221"/>
      <c r="O146" s="266"/>
      <c r="P146" s="254"/>
      <c r="Q146" s="221"/>
      <c r="R146" s="216"/>
      <c r="S146" s="254"/>
      <c r="T146" s="241"/>
      <c r="U146" s="221"/>
      <c r="V146" s="208"/>
      <c r="W146" s="222"/>
      <c r="X146" s="136"/>
      <c r="Y146" s="136"/>
      <c r="Z146" s="136"/>
      <c r="AA146" s="136"/>
      <c r="AB146" s="136"/>
      <c r="AC146" s="136"/>
      <c r="AD146" s="136"/>
    </row>
    <row r="147" spans="1:30" s="10" customFormat="1" ht="13" x14ac:dyDescent="0.3">
      <c r="A147" s="148">
        <v>3295</v>
      </c>
      <c r="B147" s="149" t="s">
        <v>71</v>
      </c>
      <c r="C147" s="210"/>
      <c r="D147" s="221"/>
      <c r="E147" s="266"/>
      <c r="F147" s="296"/>
      <c r="G147" s="136"/>
      <c r="H147" s="221"/>
      <c r="I147" s="208"/>
      <c r="J147" s="136"/>
      <c r="K147" s="221"/>
      <c r="L147" s="135"/>
      <c r="M147" s="136"/>
      <c r="N147" s="221"/>
      <c r="O147" s="266"/>
      <c r="P147" s="254"/>
      <c r="Q147" s="221"/>
      <c r="R147" s="216"/>
      <c r="S147" s="254"/>
      <c r="T147" s="241"/>
      <c r="U147" s="221"/>
      <c r="V147" s="135"/>
      <c r="W147" s="222"/>
      <c r="X147" s="136"/>
      <c r="Y147" s="136"/>
      <c r="Z147" s="136"/>
      <c r="AA147" s="136"/>
      <c r="AB147" s="136"/>
      <c r="AC147" s="136"/>
      <c r="AD147" s="136"/>
    </row>
    <row r="148" spans="1:30" s="10" customFormat="1" ht="13" x14ac:dyDescent="0.3">
      <c r="A148" s="148">
        <v>3299</v>
      </c>
      <c r="B148" s="149" t="s">
        <v>197</v>
      </c>
      <c r="C148" s="210"/>
      <c r="D148" s="221"/>
      <c r="E148" s="266"/>
      <c r="F148" s="296"/>
      <c r="G148" s="136"/>
      <c r="H148" s="221"/>
      <c r="I148" s="208"/>
      <c r="J148" s="136"/>
      <c r="K148" s="221"/>
      <c r="L148" s="135"/>
      <c r="M148" s="136"/>
      <c r="N148" s="221"/>
      <c r="O148" s="266"/>
      <c r="P148" s="254"/>
      <c r="Q148" s="221"/>
      <c r="R148" s="216"/>
      <c r="S148" s="254"/>
      <c r="T148" s="241"/>
      <c r="U148" s="221"/>
      <c r="V148" s="135"/>
      <c r="W148" s="222"/>
      <c r="X148" s="136"/>
      <c r="Y148" s="136"/>
      <c r="Z148" s="136"/>
      <c r="AA148" s="136"/>
      <c r="AB148" s="136"/>
      <c r="AC148" s="136"/>
      <c r="AD148" s="136"/>
    </row>
    <row r="149" spans="1:30" ht="13" x14ac:dyDescent="0.3">
      <c r="A149" s="130"/>
      <c r="B149" s="131"/>
      <c r="C149" s="213"/>
      <c r="D149" s="227"/>
      <c r="E149" s="268"/>
      <c r="F149" s="298"/>
      <c r="G149" s="133"/>
      <c r="H149" s="227"/>
      <c r="I149" s="209"/>
      <c r="J149" s="133"/>
      <c r="K149" s="227"/>
      <c r="L149" s="132"/>
      <c r="M149" s="133"/>
      <c r="N149" s="227"/>
      <c r="O149" s="268"/>
      <c r="P149" s="243"/>
      <c r="Q149" s="227"/>
      <c r="R149" s="219"/>
      <c r="S149" s="243"/>
      <c r="T149" s="244"/>
      <c r="U149" s="227"/>
      <c r="V149" s="132"/>
      <c r="W149" s="228"/>
      <c r="X149" s="133"/>
      <c r="Y149" s="133"/>
      <c r="Z149" s="133"/>
      <c r="AA149" s="133"/>
      <c r="AB149" s="133"/>
      <c r="AC149" s="133"/>
      <c r="AD149" s="133"/>
    </row>
    <row r="150" spans="1:30" ht="13" x14ac:dyDescent="0.3">
      <c r="A150" s="130"/>
      <c r="B150" s="131"/>
      <c r="C150" s="213"/>
      <c r="D150" s="227"/>
      <c r="E150" s="268"/>
      <c r="F150" s="298"/>
      <c r="G150" s="133"/>
      <c r="H150" s="227"/>
      <c r="I150" s="209"/>
      <c r="J150" s="133"/>
      <c r="K150" s="227"/>
      <c r="L150" s="132"/>
      <c r="M150" s="133"/>
      <c r="N150" s="227"/>
      <c r="O150" s="268"/>
      <c r="P150" s="243"/>
      <c r="Q150" s="227"/>
      <c r="R150" s="219"/>
      <c r="S150" s="243"/>
      <c r="T150" s="244"/>
      <c r="U150" s="227"/>
      <c r="V150" s="132"/>
      <c r="W150" s="228"/>
      <c r="X150" s="133"/>
      <c r="Y150" s="133"/>
      <c r="Z150" s="133"/>
      <c r="AA150" s="133"/>
      <c r="AB150" s="133"/>
      <c r="AC150" s="133"/>
      <c r="AD150" s="133"/>
    </row>
    <row r="151" spans="1:30" s="10" customFormat="1" ht="27" customHeight="1" x14ac:dyDescent="0.3">
      <c r="A151" s="139" t="s">
        <v>32</v>
      </c>
      <c r="B151" s="152" t="s">
        <v>229</v>
      </c>
      <c r="C151" s="211">
        <f>SUM(C153,C164)</f>
        <v>8000</v>
      </c>
      <c r="D151" s="223"/>
      <c r="E151" s="270">
        <f>SUM(E153,E164)</f>
        <v>8000</v>
      </c>
      <c r="F151" s="325">
        <f>SUM(F153,F164)</f>
        <v>8000</v>
      </c>
      <c r="G151" s="238"/>
      <c r="H151" s="223"/>
      <c r="I151" s="263"/>
      <c r="J151" s="238"/>
      <c r="K151" s="223"/>
      <c r="L151" s="141"/>
      <c r="M151" s="238"/>
      <c r="N151" s="223"/>
      <c r="O151" s="270"/>
      <c r="P151" s="253"/>
      <c r="Q151" s="223"/>
      <c r="R151" s="217"/>
      <c r="S151" s="253"/>
      <c r="T151" s="246"/>
      <c r="U151" s="223"/>
      <c r="V151" s="135"/>
      <c r="W151" s="222"/>
      <c r="X151" s="136"/>
      <c r="Y151" s="136"/>
      <c r="Z151" s="136"/>
      <c r="AA151" s="136"/>
      <c r="AB151" s="136"/>
      <c r="AC151" s="136"/>
      <c r="AD151" s="136"/>
    </row>
    <row r="152" spans="1:30" s="10" customFormat="1" ht="13" x14ac:dyDescent="0.3">
      <c r="A152" s="130">
        <v>3</v>
      </c>
      <c r="B152" s="142" t="s">
        <v>192</v>
      </c>
      <c r="C152" s="210"/>
      <c r="D152" s="221"/>
      <c r="E152" s="266">
        <f>E153</f>
        <v>4000</v>
      </c>
      <c r="F152" s="296">
        <f>F153</f>
        <v>4000</v>
      </c>
      <c r="G152" s="136"/>
      <c r="H152" s="221"/>
      <c r="I152" s="208"/>
      <c r="J152" s="136"/>
      <c r="K152" s="221"/>
      <c r="L152" s="135"/>
      <c r="M152" s="136"/>
      <c r="N152" s="221"/>
      <c r="O152" s="266"/>
      <c r="P152" s="254"/>
      <c r="Q152" s="221"/>
      <c r="R152" s="216"/>
      <c r="S152" s="254"/>
      <c r="T152" s="241"/>
      <c r="U152" s="221"/>
      <c r="V152" s="135"/>
      <c r="W152" s="222"/>
      <c r="X152" s="136"/>
      <c r="Y152" s="136"/>
      <c r="Z152" s="136"/>
      <c r="AA152" s="136"/>
      <c r="AB152" s="136"/>
      <c r="AC152" s="136"/>
      <c r="AD152" s="136"/>
    </row>
    <row r="153" spans="1:30" s="70" customFormat="1" ht="13" x14ac:dyDescent="0.3">
      <c r="A153" s="143">
        <v>32</v>
      </c>
      <c r="B153" s="144" t="s">
        <v>23</v>
      </c>
      <c r="C153" s="212">
        <f>SUM(F153)</f>
        <v>4000</v>
      </c>
      <c r="D153" s="225"/>
      <c r="E153" s="267">
        <f>E158</f>
        <v>4000</v>
      </c>
      <c r="F153" s="297">
        <f>F158</f>
        <v>4000</v>
      </c>
      <c r="G153" s="146"/>
      <c r="H153" s="225"/>
      <c r="I153" s="261"/>
      <c r="J153" s="146"/>
      <c r="K153" s="225"/>
      <c r="L153" s="145"/>
      <c r="M153" s="146"/>
      <c r="N153" s="225"/>
      <c r="O153" s="267"/>
      <c r="P153" s="251"/>
      <c r="Q153" s="225"/>
      <c r="R153" s="218"/>
      <c r="S153" s="251"/>
      <c r="T153" s="242"/>
      <c r="U153" s="225"/>
      <c r="V153" s="145"/>
      <c r="W153" s="226"/>
      <c r="X153" s="146"/>
      <c r="Y153" s="146"/>
      <c r="Z153" s="146"/>
      <c r="AA153" s="146"/>
      <c r="AB153" s="146"/>
      <c r="AC153" s="146"/>
      <c r="AD153" s="146"/>
    </row>
    <row r="154" spans="1:30" x14ac:dyDescent="0.25">
      <c r="A154" s="148">
        <v>3211</v>
      </c>
      <c r="B154" s="149" t="s">
        <v>46</v>
      </c>
      <c r="C154" s="213"/>
      <c r="D154" s="227"/>
      <c r="E154" s="268"/>
      <c r="F154" s="298"/>
      <c r="G154" s="133"/>
      <c r="H154" s="227"/>
      <c r="I154" s="209"/>
      <c r="J154" s="133"/>
      <c r="K154" s="227"/>
      <c r="L154" s="132"/>
      <c r="M154" s="133"/>
      <c r="N154" s="227"/>
      <c r="O154" s="268"/>
      <c r="P154" s="243"/>
      <c r="Q154" s="227"/>
      <c r="R154" s="219"/>
      <c r="S154" s="243"/>
      <c r="T154" s="244"/>
      <c r="U154" s="227"/>
      <c r="V154" s="132"/>
      <c r="W154" s="228"/>
      <c r="X154" s="133"/>
      <c r="Y154" s="133"/>
      <c r="Z154" s="133"/>
      <c r="AA154" s="133"/>
      <c r="AB154" s="133"/>
      <c r="AC154" s="133"/>
      <c r="AD154" s="133"/>
    </row>
    <row r="155" spans="1:30" ht="23" x14ac:dyDescent="0.25">
      <c r="A155" s="148">
        <v>3212</v>
      </c>
      <c r="B155" s="149" t="s">
        <v>47</v>
      </c>
      <c r="C155" s="213"/>
      <c r="D155" s="227"/>
      <c r="E155" s="268"/>
      <c r="F155" s="298"/>
      <c r="G155" s="133"/>
      <c r="H155" s="227"/>
      <c r="I155" s="209"/>
      <c r="J155" s="133"/>
      <c r="K155" s="227"/>
      <c r="L155" s="132"/>
      <c r="M155" s="133"/>
      <c r="N155" s="227"/>
      <c r="O155" s="268"/>
      <c r="P155" s="243"/>
      <c r="Q155" s="227"/>
      <c r="R155" s="219"/>
      <c r="S155" s="243"/>
      <c r="T155" s="244"/>
      <c r="U155" s="227"/>
      <c r="V155" s="132"/>
      <c r="W155" s="228"/>
      <c r="X155" s="133"/>
      <c r="Y155" s="133"/>
      <c r="Z155" s="133"/>
      <c r="AA155" s="133"/>
      <c r="AB155" s="133"/>
      <c r="AC155" s="133"/>
      <c r="AD155" s="133"/>
    </row>
    <row r="156" spans="1:30" s="178" customFormat="1" x14ac:dyDescent="0.25">
      <c r="A156" s="148">
        <v>3213</v>
      </c>
      <c r="B156" s="149" t="s">
        <v>48</v>
      </c>
      <c r="C156" s="213"/>
      <c r="D156" s="227"/>
      <c r="E156" s="268"/>
      <c r="F156" s="298"/>
      <c r="G156" s="133"/>
      <c r="H156" s="227"/>
      <c r="I156" s="209"/>
      <c r="J156" s="133"/>
      <c r="K156" s="227"/>
      <c r="L156" s="132"/>
      <c r="M156" s="133"/>
      <c r="N156" s="227"/>
      <c r="O156" s="268"/>
      <c r="P156" s="243"/>
      <c r="Q156" s="227"/>
      <c r="R156" s="219"/>
      <c r="S156" s="243"/>
      <c r="T156" s="244"/>
      <c r="U156" s="227"/>
      <c r="V156" s="132"/>
      <c r="W156" s="228"/>
      <c r="X156" s="133"/>
      <c r="Y156" s="133"/>
      <c r="Z156" s="133"/>
      <c r="AA156" s="133"/>
      <c r="AB156" s="133"/>
      <c r="AC156" s="133"/>
      <c r="AD156" s="133"/>
    </row>
    <row r="157" spans="1:30" s="178" customFormat="1" x14ac:dyDescent="0.25">
      <c r="A157" s="148">
        <v>3214</v>
      </c>
      <c r="B157" s="149" t="s">
        <v>49</v>
      </c>
      <c r="C157" s="213"/>
      <c r="D157" s="227"/>
      <c r="E157" s="268"/>
      <c r="F157" s="298"/>
      <c r="G157" s="133"/>
      <c r="H157" s="227"/>
      <c r="I157" s="209"/>
      <c r="J157" s="133"/>
      <c r="K157" s="227"/>
      <c r="L157" s="132"/>
      <c r="M157" s="133"/>
      <c r="N157" s="227"/>
      <c r="O157" s="268"/>
      <c r="P157" s="243"/>
      <c r="Q157" s="227"/>
      <c r="R157" s="219"/>
      <c r="S157" s="243"/>
      <c r="T157" s="244"/>
      <c r="U157" s="227"/>
      <c r="V157" s="132"/>
      <c r="W157" s="228"/>
      <c r="X157" s="133"/>
      <c r="Y157" s="133"/>
      <c r="Z157" s="133"/>
      <c r="AA157" s="133"/>
      <c r="AB157" s="133"/>
      <c r="AC157" s="133"/>
      <c r="AD157" s="133"/>
    </row>
    <row r="158" spans="1:30" s="178" customFormat="1" x14ac:dyDescent="0.25">
      <c r="A158" s="148">
        <v>3221</v>
      </c>
      <c r="B158" s="149" t="s">
        <v>39</v>
      </c>
      <c r="C158" s="213">
        <f>SUM(F158)</f>
        <v>4000</v>
      </c>
      <c r="D158" s="227"/>
      <c r="E158" s="268">
        <v>4000</v>
      </c>
      <c r="F158" s="298">
        <f>SUM(E158)</f>
        <v>4000</v>
      </c>
      <c r="G158" s="133"/>
      <c r="H158" s="227"/>
      <c r="I158" s="209"/>
      <c r="J158" s="133"/>
      <c r="K158" s="227"/>
      <c r="L158" s="132"/>
      <c r="M158" s="133"/>
      <c r="N158" s="227"/>
      <c r="O158" s="268"/>
      <c r="P158" s="243"/>
      <c r="Q158" s="227"/>
      <c r="R158" s="219"/>
      <c r="S158" s="243"/>
      <c r="T158" s="244"/>
      <c r="U158" s="227"/>
      <c r="V158" s="132"/>
      <c r="W158" s="228"/>
      <c r="X158" s="133"/>
      <c r="Y158" s="133"/>
      <c r="Z158" s="133"/>
      <c r="AA158" s="133"/>
      <c r="AB158" s="133"/>
      <c r="AC158" s="133"/>
      <c r="AD158" s="133"/>
    </row>
    <row r="159" spans="1:30" x14ac:dyDescent="0.25">
      <c r="A159" s="148">
        <v>3222</v>
      </c>
      <c r="B159" s="149" t="s">
        <v>40</v>
      </c>
      <c r="C159" s="213"/>
      <c r="D159" s="227"/>
      <c r="E159" s="268"/>
      <c r="F159" s="298"/>
      <c r="G159" s="133"/>
      <c r="H159" s="227"/>
      <c r="I159" s="209"/>
      <c r="J159" s="133"/>
      <c r="K159" s="227"/>
      <c r="L159" s="132"/>
      <c r="M159" s="133"/>
      <c r="N159" s="227"/>
      <c r="O159" s="268"/>
      <c r="P159" s="243"/>
      <c r="Q159" s="227"/>
      <c r="R159" s="219"/>
      <c r="S159" s="243"/>
      <c r="T159" s="244"/>
      <c r="U159" s="227"/>
      <c r="V159" s="132"/>
      <c r="W159" s="228"/>
      <c r="X159" s="133"/>
      <c r="Y159" s="133"/>
      <c r="Z159" s="133"/>
      <c r="AA159" s="133"/>
      <c r="AB159" s="133"/>
      <c r="AC159" s="133"/>
      <c r="AD159" s="133"/>
    </row>
    <row r="160" spans="1:30" x14ac:dyDescent="0.25">
      <c r="A160" s="148">
        <v>3223</v>
      </c>
      <c r="B160" s="149" t="s">
        <v>51</v>
      </c>
      <c r="C160" s="213"/>
      <c r="D160" s="227"/>
      <c r="E160" s="268"/>
      <c r="F160" s="298"/>
      <c r="G160" s="133"/>
      <c r="H160" s="227"/>
      <c r="I160" s="209"/>
      <c r="J160" s="133"/>
      <c r="K160" s="227"/>
      <c r="L160" s="132"/>
      <c r="M160" s="133"/>
      <c r="N160" s="227"/>
      <c r="O160" s="268"/>
      <c r="P160" s="243"/>
      <c r="Q160" s="227"/>
      <c r="R160" s="219"/>
      <c r="S160" s="243"/>
      <c r="T160" s="244"/>
      <c r="U160" s="227"/>
      <c r="V160" s="132"/>
      <c r="W160" s="228"/>
      <c r="X160" s="133"/>
      <c r="Y160" s="133"/>
      <c r="Z160" s="133"/>
      <c r="AA160" s="133"/>
      <c r="AB160" s="133"/>
      <c r="AC160" s="133"/>
      <c r="AD160" s="133"/>
    </row>
    <row r="161" spans="1:30" ht="23" x14ac:dyDescent="0.25">
      <c r="A161" s="148">
        <v>3224</v>
      </c>
      <c r="B161" s="149" t="s">
        <v>52</v>
      </c>
      <c r="C161" s="213"/>
      <c r="D161" s="227"/>
      <c r="E161" s="268"/>
      <c r="F161" s="298"/>
      <c r="G161" s="133"/>
      <c r="H161" s="227"/>
      <c r="I161" s="209"/>
      <c r="J161" s="133"/>
      <c r="K161" s="227"/>
      <c r="L161" s="132"/>
      <c r="M161" s="133"/>
      <c r="N161" s="227"/>
      <c r="O161" s="219"/>
      <c r="P161" s="243"/>
      <c r="Q161" s="227"/>
      <c r="R161" s="219"/>
      <c r="S161" s="243"/>
      <c r="T161" s="244"/>
      <c r="U161" s="227"/>
      <c r="V161" s="132"/>
      <c r="W161" s="228"/>
      <c r="X161" s="133"/>
      <c r="Y161" s="133"/>
      <c r="Z161" s="133"/>
      <c r="AA161" s="133"/>
      <c r="AB161" s="133"/>
      <c r="AC161" s="133"/>
      <c r="AD161" s="133"/>
    </row>
    <row r="162" spans="1:30" x14ac:dyDescent="0.25">
      <c r="A162" s="148">
        <v>3225</v>
      </c>
      <c r="B162" s="149" t="s">
        <v>53</v>
      </c>
      <c r="C162" s="213"/>
      <c r="D162" s="227"/>
      <c r="E162" s="268"/>
      <c r="F162" s="298"/>
      <c r="G162" s="133"/>
      <c r="H162" s="227"/>
      <c r="I162" s="209"/>
      <c r="J162" s="133"/>
      <c r="K162" s="227"/>
      <c r="L162" s="132"/>
      <c r="M162" s="133"/>
      <c r="N162" s="227"/>
      <c r="O162" s="219"/>
      <c r="P162" s="243"/>
      <c r="Q162" s="227"/>
      <c r="R162" s="219"/>
      <c r="S162" s="243"/>
      <c r="T162" s="244"/>
      <c r="U162" s="227"/>
      <c r="V162" s="132"/>
      <c r="W162" s="228"/>
      <c r="X162" s="133"/>
      <c r="Y162" s="133"/>
      <c r="Z162" s="133"/>
      <c r="AA162" s="133"/>
      <c r="AB162" s="133"/>
      <c r="AC162" s="133"/>
      <c r="AD162" s="133"/>
    </row>
    <row r="163" spans="1:30" x14ac:dyDescent="0.25">
      <c r="A163" s="148">
        <v>3227</v>
      </c>
      <c r="B163" s="149" t="s">
        <v>54</v>
      </c>
      <c r="C163" s="213"/>
      <c r="D163" s="227"/>
      <c r="E163" s="268"/>
      <c r="F163" s="298"/>
      <c r="G163" s="133"/>
      <c r="H163" s="227"/>
      <c r="I163" s="209"/>
      <c r="J163" s="133"/>
      <c r="K163" s="227"/>
      <c r="L163" s="132"/>
      <c r="M163" s="133"/>
      <c r="N163" s="227"/>
      <c r="O163" s="219"/>
      <c r="P163" s="243"/>
      <c r="Q163" s="227"/>
      <c r="R163" s="219"/>
      <c r="S163" s="243"/>
      <c r="T163" s="244"/>
      <c r="U163" s="227"/>
      <c r="V163" s="132"/>
      <c r="W163" s="228"/>
      <c r="X163" s="133"/>
      <c r="Y163" s="133"/>
      <c r="Z163" s="133"/>
      <c r="AA163" s="133"/>
      <c r="AB163" s="133"/>
      <c r="AC163" s="133"/>
      <c r="AD163" s="133"/>
    </row>
    <row r="164" spans="1:30" s="168" customFormat="1" ht="13" x14ac:dyDescent="0.3">
      <c r="A164" s="322" t="s">
        <v>77</v>
      </c>
      <c r="B164" s="323" t="s">
        <v>230</v>
      </c>
      <c r="C164" s="212">
        <f>SUM(F164)</f>
        <v>4000</v>
      </c>
      <c r="D164" s="314"/>
      <c r="E164" s="315">
        <f>SUM(E165)</f>
        <v>4000</v>
      </c>
      <c r="F164" s="324">
        <f>SUM(F165)</f>
        <v>4000</v>
      </c>
      <c r="G164" s="167"/>
      <c r="H164" s="314"/>
      <c r="I164" s="316"/>
      <c r="J164" s="167"/>
      <c r="K164" s="314"/>
      <c r="L164" s="317"/>
      <c r="M164" s="167"/>
      <c r="N164" s="314"/>
      <c r="O164" s="318"/>
      <c r="P164" s="319"/>
      <c r="Q164" s="314"/>
      <c r="R164" s="318"/>
      <c r="S164" s="319"/>
      <c r="T164" s="320"/>
      <c r="U164" s="314"/>
      <c r="V164" s="317"/>
      <c r="W164" s="321"/>
      <c r="X164" s="167"/>
      <c r="Y164" s="167"/>
      <c r="Z164" s="167"/>
      <c r="AA164" s="167"/>
      <c r="AB164" s="167"/>
      <c r="AC164" s="167"/>
      <c r="AD164" s="167"/>
    </row>
    <row r="165" spans="1:30" s="302" customFormat="1" ht="22.5" customHeight="1" x14ac:dyDescent="0.25">
      <c r="A165" s="151" t="s">
        <v>79</v>
      </c>
      <c r="B165" s="161" t="s">
        <v>80</v>
      </c>
      <c r="C165" s="213">
        <f>SUM(F165)</f>
        <v>4000</v>
      </c>
      <c r="D165" s="227"/>
      <c r="E165" s="268">
        <v>4000</v>
      </c>
      <c r="F165" s="298">
        <f t="shared" ref="F165" si="58">SUM(E165)</f>
        <v>4000</v>
      </c>
      <c r="G165" s="133"/>
      <c r="H165" s="227"/>
      <c r="I165" s="209"/>
      <c r="J165" s="133"/>
      <c r="K165" s="227"/>
      <c r="L165" s="132"/>
      <c r="M165" s="133"/>
      <c r="N165" s="227"/>
      <c r="O165" s="219"/>
      <c r="P165" s="243"/>
      <c r="Q165" s="227"/>
      <c r="R165" s="219"/>
      <c r="S165" s="243"/>
      <c r="T165" s="244"/>
      <c r="U165" s="227"/>
      <c r="V165" s="132"/>
      <c r="W165" s="228"/>
      <c r="X165" s="133"/>
      <c r="Y165" s="133"/>
      <c r="Z165" s="133"/>
      <c r="AA165" s="133"/>
      <c r="AB165" s="133"/>
      <c r="AC165" s="133"/>
      <c r="AD165" s="133"/>
    </row>
    <row r="166" spans="1:30" ht="13" x14ac:dyDescent="0.3">
      <c r="A166" s="130"/>
      <c r="B166" s="131"/>
      <c r="C166" s="213"/>
      <c r="D166" s="227"/>
      <c r="E166" s="268"/>
      <c r="F166" s="298"/>
      <c r="G166" s="133"/>
      <c r="H166" s="227"/>
      <c r="I166" s="209"/>
      <c r="J166" s="133"/>
      <c r="K166" s="227"/>
      <c r="L166" s="132"/>
      <c r="M166" s="133"/>
      <c r="N166" s="227"/>
      <c r="O166" s="219"/>
      <c r="P166" s="243"/>
      <c r="Q166" s="227"/>
      <c r="R166" s="219"/>
      <c r="S166" s="243"/>
      <c r="T166" s="244"/>
      <c r="U166" s="227"/>
      <c r="V166" s="132"/>
      <c r="W166" s="228"/>
      <c r="X166" s="133"/>
      <c r="Y166" s="133"/>
      <c r="Z166" s="133"/>
      <c r="AA166" s="133"/>
      <c r="AB166" s="133"/>
      <c r="AC166" s="133"/>
      <c r="AD166" s="133"/>
    </row>
    <row r="167" spans="1:30" s="10" customFormat="1" ht="39" x14ac:dyDescent="0.3">
      <c r="A167" s="139" t="s">
        <v>32</v>
      </c>
      <c r="B167" s="152" t="s">
        <v>208</v>
      </c>
      <c r="C167" s="211"/>
      <c r="D167" s="223"/>
      <c r="E167" s="270"/>
      <c r="F167" s="295"/>
      <c r="G167" s="238"/>
      <c r="H167" s="223"/>
      <c r="I167" s="263"/>
      <c r="J167" s="238"/>
      <c r="K167" s="223"/>
      <c r="L167" s="141"/>
      <c r="M167" s="238"/>
      <c r="N167" s="223"/>
      <c r="O167" s="217"/>
      <c r="P167" s="253"/>
      <c r="Q167" s="223"/>
      <c r="R167" s="217"/>
      <c r="S167" s="253"/>
      <c r="T167" s="246"/>
      <c r="U167" s="223"/>
      <c r="V167" s="135"/>
      <c r="W167" s="222"/>
      <c r="X167" s="136"/>
      <c r="Y167" s="136"/>
      <c r="Z167" s="136"/>
      <c r="AA167" s="136"/>
      <c r="AB167" s="136"/>
      <c r="AC167" s="136"/>
      <c r="AD167" s="136"/>
    </row>
    <row r="168" spans="1:30" s="10" customFormat="1" ht="13" x14ac:dyDescent="0.3">
      <c r="A168" s="130">
        <v>3</v>
      </c>
      <c r="B168" s="142" t="s">
        <v>192</v>
      </c>
      <c r="C168" s="210">
        <f>SUM(C189)</f>
        <v>14000</v>
      </c>
      <c r="D168" s="221">
        <f>SUM(D169,D177)</f>
        <v>14000</v>
      </c>
      <c r="E168" s="266">
        <f>SUM(E169,E177)</f>
        <v>0</v>
      </c>
      <c r="F168" s="296">
        <f>SUM(F169,F177)</f>
        <v>14000</v>
      </c>
      <c r="G168" s="136"/>
      <c r="H168" s="221"/>
      <c r="I168" s="208"/>
      <c r="J168" s="136"/>
      <c r="K168" s="221"/>
      <c r="L168" s="135"/>
      <c r="M168" s="136"/>
      <c r="N168" s="221"/>
      <c r="O168" s="216"/>
      <c r="P168" s="254"/>
      <c r="Q168" s="221"/>
      <c r="R168" s="216"/>
      <c r="S168" s="254"/>
      <c r="T168" s="241"/>
      <c r="U168" s="221"/>
      <c r="V168" s="135"/>
      <c r="W168" s="222"/>
      <c r="X168" s="136"/>
      <c r="Y168" s="136"/>
      <c r="Z168" s="136"/>
      <c r="AA168" s="136"/>
      <c r="AB168" s="136"/>
      <c r="AC168" s="136"/>
      <c r="AD168" s="136"/>
    </row>
    <row r="169" spans="1:30" s="70" customFormat="1" ht="13" x14ac:dyDescent="0.3">
      <c r="A169" s="143">
        <v>31</v>
      </c>
      <c r="B169" s="144" t="s">
        <v>20</v>
      </c>
      <c r="C169" s="212">
        <v>0</v>
      </c>
      <c r="D169" s="225"/>
      <c r="E169" s="267"/>
      <c r="F169" s="297"/>
      <c r="G169" s="146"/>
      <c r="H169" s="225"/>
      <c r="I169" s="261"/>
      <c r="J169" s="146"/>
      <c r="K169" s="225"/>
      <c r="L169" s="145"/>
      <c r="M169" s="146"/>
      <c r="N169" s="225"/>
      <c r="O169" s="218"/>
      <c r="P169" s="251"/>
      <c r="Q169" s="225"/>
      <c r="R169" s="218"/>
      <c r="S169" s="251"/>
      <c r="T169" s="242"/>
      <c r="U169" s="225"/>
      <c r="V169" s="145"/>
      <c r="W169" s="226"/>
      <c r="X169" s="146"/>
      <c r="Y169" s="146"/>
      <c r="Z169" s="146"/>
      <c r="AA169" s="146"/>
      <c r="AB169" s="146"/>
      <c r="AC169" s="146"/>
      <c r="AD169" s="146"/>
    </row>
    <row r="170" spans="1:30" x14ac:dyDescent="0.25">
      <c r="A170" s="147">
        <v>3111</v>
      </c>
      <c r="B170" s="131" t="s">
        <v>193</v>
      </c>
      <c r="C170" s="213"/>
      <c r="D170" s="227"/>
      <c r="E170" s="268"/>
      <c r="F170" s="298"/>
      <c r="G170" s="133"/>
      <c r="H170" s="227"/>
      <c r="I170" s="209"/>
      <c r="J170" s="133"/>
      <c r="K170" s="227"/>
      <c r="L170" s="132"/>
      <c r="M170" s="133"/>
      <c r="N170" s="227"/>
      <c r="O170" s="219"/>
      <c r="P170" s="243"/>
      <c r="Q170" s="227"/>
      <c r="R170" s="219"/>
      <c r="S170" s="243"/>
      <c r="T170" s="244"/>
      <c r="U170" s="227"/>
      <c r="V170" s="132"/>
      <c r="W170" s="228"/>
      <c r="X170" s="133"/>
      <c r="Y170" s="133"/>
      <c r="Z170" s="133"/>
      <c r="AA170" s="133"/>
      <c r="AB170" s="133"/>
      <c r="AC170" s="133"/>
      <c r="AD170" s="133"/>
    </row>
    <row r="171" spans="1:30" x14ac:dyDescent="0.25">
      <c r="A171" s="147">
        <v>3113</v>
      </c>
      <c r="B171" s="131" t="s">
        <v>44</v>
      </c>
      <c r="C171" s="213"/>
      <c r="D171" s="227"/>
      <c r="E171" s="268"/>
      <c r="F171" s="298"/>
      <c r="G171" s="133"/>
      <c r="H171" s="227"/>
      <c r="I171" s="209"/>
      <c r="J171" s="133"/>
      <c r="K171" s="227"/>
      <c r="L171" s="132"/>
      <c r="M171" s="133"/>
      <c r="N171" s="227"/>
      <c r="O171" s="219"/>
      <c r="P171" s="243"/>
      <c r="Q171" s="227"/>
      <c r="R171" s="219"/>
      <c r="S171" s="243"/>
      <c r="T171" s="244"/>
      <c r="U171" s="227"/>
      <c r="V171" s="132"/>
      <c r="W171" s="228"/>
      <c r="X171" s="133"/>
      <c r="Y171" s="133"/>
      <c r="Z171" s="133"/>
      <c r="AA171" s="133"/>
      <c r="AB171" s="133"/>
      <c r="AC171" s="133"/>
      <c r="AD171" s="133"/>
    </row>
    <row r="172" spans="1:30" x14ac:dyDescent="0.25">
      <c r="A172" s="147">
        <v>3114</v>
      </c>
      <c r="B172" s="131" t="s">
        <v>45</v>
      </c>
      <c r="C172" s="213"/>
      <c r="D172" s="227"/>
      <c r="E172" s="268"/>
      <c r="F172" s="298"/>
      <c r="G172" s="133"/>
      <c r="H172" s="227"/>
      <c r="I172" s="209"/>
      <c r="J172" s="133"/>
      <c r="K172" s="227"/>
      <c r="L172" s="132"/>
      <c r="M172" s="133"/>
      <c r="N172" s="227"/>
      <c r="O172" s="219"/>
      <c r="P172" s="243"/>
      <c r="Q172" s="227"/>
      <c r="R172" s="219"/>
      <c r="S172" s="243"/>
      <c r="T172" s="244"/>
      <c r="U172" s="227"/>
      <c r="V172" s="132"/>
      <c r="W172" s="228"/>
      <c r="X172" s="133"/>
      <c r="Y172" s="133"/>
      <c r="Z172" s="133"/>
      <c r="AA172" s="133"/>
      <c r="AB172" s="133"/>
      <c r="AC172" s="133"/>
      <c r="AD172" s="133"/>
    </row>
    <row r="173" spans="1:30" x14ac:dyDescent="0.25">
      <c r="A173" s="147">
        <v>3121</v>
      </c>
      <c r="B173" s="131" t="s">
        <v>21</v>
      </c>
      <c r="C173" s="213"/>
      <c r="D173" s="227"/>
      <c r="E173" s="268"/>
      <c r="F173" s="298"/>
      <c r="G173" s="133"/>
      <c r="H173" s="227"/>
      <c r="I173" s="209"/>
      <c r="J173" s="133"/>
      <c r="K173" s="227"/>
      <c r="L173" s="132"/>
      <c r="M173" s="133"/>
      <c r="N173" s="227"/>
      <c r="O173" s="219"/>
      <c r="P173" s="243"/>
      <c r="Q173" s="227"/>
      <c r="R173" s="219"/>
      <c r="S173" s="243"/>
      <c r="T173" s="244"/>
      <c r="U173" s="227"/>
      <c r="V173" s="132"/>
      <c r="W173" s="228"/>
      <c r="X173" s="133"/>
      <c r="Y173" s="133"/>
      <c r="Z173" s="133"/>
      <c r="AA173" s="133"/>
      <c r="AB173" s="133"/>
      <c r="AC173" s="133"/>
      <c r="AD173" s="133"/>
    </row>
    <row r="174" spans="1:30" x14ac:dyDescent="0.25">
      <c r="A174" s="147">
        <v>3131</v>
      </c>
      <c r="B174" s="131" t="s">
        <v>194</v>
      </c>
      <c r="C174" s="213"/>
      <c r="D174" s="227"/>
      <c r="E174" s="268"/>
      <c r="F174" s="298"/>
      <c r="G174" s="133"/>
      <c r="H174" s="227"/>
      <c r="I174" s="209"/>
      <c r="J174" s="133"/>
      <c r="K174" s="227"/>
      <c r="L174" s="132"/>
      <c r="M174" s="133"/>
      <c r="N174" s="227"/>
      <c r="O174" s="219"/>
      <c r="P174" s="243"/>
      <c r="Q174" s="227"/>
      <c r="R174" s="219"/>
      <c r="S174" s="243"/>
      <c r="T174" s="244"/>
      <c r="U174" s="227"/>
      <c r="V174" s="132"/>
      <c r="W174" s="228"/>
      <c r="X174" s="133"/>
      <c r="Y174" s="133"/>
      <c r="Z174" s="133"/>
      <c r="AA174" s="133"/>
      <c r="AB174" s="133"/>
      <c r="AC174" s="133"/>
      <c r="AD174" s="133"/>
    </row>
    <row r="175" spans="1:30" ht="25" x14ac:dyDescent="0.25">
      <c r="A175" s="147">
        <v>3132</v>
      </c>
      <c r="B175" s="131" t="s">
        <v>37</v>
      </c>
      <c r="C175" s="213"/>
      <c r="D175" s="227"/>
      <c r="E175" s="268"/>
      <c r="F175" s="298"/>
      <c r="G175" s="133"/>
      <c r="H175" s="227"/>
      <c r="I175" s="209"/>
      <c r="J175" s="133"/>
      <c r="K175" s="227"/>
      <c r="L175" s="132"/>
      <c r="M175" s="133"/>
      <c r="N175" s="227"/>
      <c r="O175" s="219"/>
      <c r="P175" s="243"/>
      <c r="Q175" s="227"/>
      <c r="R175" s="219"/>
      <c r="S175" s="243"/>
      <c r="T175" s="244"/>
      <c r="U175" s="227"/>
      <c r="V175" s="132"/>
      <c r="W175" s="228"/>
      <c r="X175" s="133"/>
      <c r="Y175" s="133"/>
      <c r="Z175" s="133"/>
      <c r="AA175" s="133"/>
      <c r="AB175" s="133"/>
      <c r="AC175" s="133"/>
      <c r="AD175" s="133"/>
    </row>
    <row r="176" spans="1:30" ht="23" x14ac:dyDescent="0.25">
      <c r="A176" s="148">
        <v>3133</v>
      </c>
      <c r="B176" s="149" t="s">
        <v>38</v>
      </c>
      <c r="C176" s="213"/>
      <c r="D176" s="227"/>
      <c r="E176" s="268"/>
      <c r="F176" s="298"/>
      <c r="G176" s="133"/>
      <c r="H176" s="227"/>
      <c r="I176" s="209"/>
      <c r="J176" s="133"/>
      <c r="K176" s="227"/>
      <c r="L176" s="132"/>
      <c r="M176" s="133"/>
      <c r="N176" s="227"/>
      <c r="O176" s="219"/>
      <c r="P176" s="243"/>
      <c r="Q176" s="227"/>
      <c r="R176" s="219"/>
      <c r="S176" s="243"/>
      <c r="T176" s="244"/>
      <c r="U176" s="227"/>
      <c r="V176" s="132"/>
      <c r="W176" s="228"/>
      <c r="X176" s="133"/>
      <c r="Y176" s="133"/>
      <c r="Z176" s="133"/>
      <c r="AA176" s="133"/>
      <c r="AB176" s="133"/>
      <c r="AC176" s="133"/>
      <c r="AD176" s="133"/>
    </row>
    <row r="177" spans="1:30" s="70" customFormat="1" ht="13" x14ac:dyDescent="0.3">
      <c r="A177" s="143">
        <v>32</v>
      </c>
      <c r="B177" s="144" t="s">
        <v>23</v>
      </c>
      <c r="C177" s="212">
        <v>0</v>
      </c>
      <c r="D177" s="225">
        <f>SUM(D189)</f>
        <v>14000</v>
      </c>
      <c r="E177" s="267">
        <f t="shared" ref="E177:F177" si="59">SUM(E189)</f>
        <v>0</v>
      </c>
      <c r="F177" s="297">
        <f t="shared" si="59"/>
        <v>14000</v>
      </c>
      <c r="G177" s="146"/>
      <c r="H177" s="225"/>
      <c r="I177" s="261"/>
      <c r="J177" s="146"/>
      <c r="K177" s="225"/>
      <c r="L177" s="145"/>
      <c r="M177" s="146"/>
      <c r="N177" s="225"/>
      <c r="O177" s="218"/>
      <c r="P177" s="251"/>
      <c r="Q177" s="225"/>
      <c r="R177" s="218"/>
      <c r="S177" s="251"/>
      <c r="T177" s="242"/>
      <c r="U177" s="225"/>
      <c r="V177" s="145"/>
      <c r="W177" s="226"/>
      <c r="X177" s="146"/>
      <c r="Y177" s="146"/>
      <c r="Z177" s="146"/>
      <c r="AA177" s="146"/>
      <c r="AB177" s="146"/>
      <c r="AC177" s="146"/>
      <c r="AD177" s="146"/>
    </row>
    <row r="178" spans="1:30" s="10" customFormat="1" ht="13" x14ac:dyDescent="0.3">
      <c r="A178" s="148">
        <v>3211</v>
      </c>
      <c r="B178" s="149" t="s">
        <v>46</v>
      </c>
      <c r="C178" s="210"/>
      <c r="D178" s="221"/>
      <c r="E178" s="266"/>
      <c r="F178" s="296"/>
      <c r="G178" s="136"/>
      <c r="H178" s="221"/>
      <c r="I178" s="208"/>
      <c r="J178" s="136"/>
      <c r="K178" s="221"/>
      <c r="L178" s="135"/>
      <c r="M178" s="136"/>
      <c r="N178" s="221"/>
      <c r="O178" s="216"/>
      <c r="P178" s="254"/>
      <c r="Q178" s="221"/>
      <c r="R178" s="216"/>
      <c r="S178" s="254"/>
      <c r="T178" s="241"/>
      <c r="U178" s="221"/>
      <c r="V178" s="135"/>
      <c r="W178" s="222"/>
      <c r="X178" s="136"/>
      <c r="Y178" s="136"/>
      <c r="Z178" s="136"/>
      <c r="AA178" s="136"/>
      <c r="AB178" s="136"/>
      <c r="AC178" s="136"/>
      <c r="AD178" s="136"/>
    </row>
    <row r="179" spans="1:30" s="10" customFormat="1" ht="23" x14ac:dyDescent="0.3">
      <c r="A179" s="148">
        <v>3212</v>
      </c>
      <c r="B179" s="149" t="s">
        <v>47</v>
      </c>
      <c r="C179" s="210"/>
      <c r="D179" s="221"/>
      <c r="E179" s="266"/>
      <c r="F179" s="296"/>
      <c r="G179" s="136"/>
      <c r="H179" s="221"/>
      <c r="I179" s="208"/>
      <c r="J179" s="136"/>
      <c r="K179" s="221"/>
      <c r="L179" s="135"/>
      <c r="M179" s="136"/>
      <c r="N179" s="221"/>
      <c r="O179" s="216"/>
      <c r="P179" s="254"/>
      <c r="Q179" s="221"/>
      <c r="R179" s="216"/>
      <c r="S179" s="254"/>
      <c r="T179" s="241"/>
      <c r="U179" s="221"/>
      <c r="V179" s="135"/>
      <c r="W179" s="222"/>
      <c r="X179" s="136"/>
      <c r="Y179" s="136"/>
      <c r="Z179" s="136"/>
      <c r="AA179" s="136"/>
      <c r="AB179" s="136"/>
      <c r="AC179" s="136"/>
      <c r="AD179" s="136"/>
    </row>
    <row r="180" spans="1:30" s="10" customFormat="1" ht="13" x14ac:dyDescent="0.3">
      <c r="A180" s="148">
        <v>3213</v>
      </c>
      <c r="B180" s="149" t="s">
        <v>48</v>
      </c>
      <c r="C180" s="210"/>
      <c r="D180" s="221"/>
      <c r="E180" s="266"/>
      <c r="F180" s="296"/>
      <c r="G180" s="136"/>
      <c r="H180" s="221"/>
      <c r="I180" s="208"/>
      <c r="J180" s="136"/>
      <c r="K180" s="221"/>
      <c r="L180" s="135"/>
      <c r="M180" s="136"/>
      <c r="N180" s="221"/>
      <c r="O180" s="216"/>
      <c r="P180" s="254"/>
      <c r="Q180" s="221"/>
      <c r="R180" s="216"/>
      <c r="S180" s="254"/>
      <c r="T180" s="241"/>
      <c r="U180" s="221"/>
      <c r="V180" s="135"/>
      <c r="W180" s="222"/>
      <c r="X180" s="136"/>
      <c r="Y180" s="136"/>
      <c r="Z180" s="136"/>
      <c r="AA180" s="136"/>
      <c r="AB180" s="136"/>
      <c r="AC180" s="136"/>
      <c r="AD180" s="136"/>
    </row>
    <row r="181" spans="1:30" s="10" customFormat="1" ht="13" x14ac:dyDescent="0.3">
      <c r="A181" s="148">
        <v>3214</v>
      </c>
      <c r="B181" s="149" t="s">
        <v>49</v>
      </c>
      <c r="C181" s="210"/>
      <c r="D181" s="221"/>
      <c r="E181" s="266"/>
      <c r="F181" s="296"/>
      <c r="G181" s="136"/>
      <c r="H181" s="221"/>
      <c r="I181" s="208"/>
      <c r="J181" s="136"/>
      <c r="K181" s="221"/>
      <c r="L181" s="135"/>
      <c r="M181" s="136"/>
      <c r="N181" s="221"/>
      <c r="O181" s="216"/>
      <c r="P181" s="254"/>
      <c r="Q181" s="221"/>
      <c r="R181" s="216"/>
      <c r="S181" s="254"/>
      <c r="T181" s="241"/>
      <c r="U181" s="221"/>
      <c r="V181" s="135"/>
      <c r="W181" s="222"/>
      <c r="X181" s="136"/>
      <c r="Y181" s="136"/>
      <c r="Z181" s="136"/>
      <c r="AA181" s="136"/>
      <c r="AB181" s="136"/>
      <c r="AC181" s="136"/>
      <c r="AD181" s="136"/>
    </row>
    <row r="182" spans="1:30" s="10" customFormat="1" ht="13" x14ac:dyDescent="0.3">
      <c r="A182" s="148">
        <v>3221</v>
      </c>
      <c r="B182" s="149" t="s">
        <v>39</v>
      </c>
      <c r="C182" s="210"/>
      <c r="D182" s="221"/>
      <c r="E182" s="266"/>
      <c r="F182" s="296"/>
      <c r="G182" s="136"/>
      <c r="H182" s="221"/>
      <c r="I182" s="208"/>
      <c r="J182" s="136"/>
      <c r="K182" s="221"/>
      <c r="L182" s="135"/>
      <c r="M182" s="136"/>
      <c r="N182" s="221"/>
      <c r="O182" s="216"/>
      <c r="P182" s="254"/>
      <c r="Q182" s="221"/>
      <c r="R182" s="216"/>
      <c r="S182" s="254"/>
      <c r="T182" s="241"/>
      <c r="U182" s="221"/>
      <c r="V182" s="135"/>
      <c r="W182" s="222"/>
      <c r="X182" s="136"/>
      <c r="Y182" s="136"/>
      <c r="Z182" s="136"/>
      <c r="AA182" s="136"/>
      <c r="AB182" s="136"/>
      <c r="AC182" s="136"/>
      <c r="AD182" s="136"/>
    </row>
    <row r="183" spans="1:30" s="10" customFormat="1" ht="13" x14ac:dyDescent="0.3">
      <c r="A183" s="148">
        <v>3222</v>
      </c>
      <c r="B183" s="149" t="s">
        <v>40</v>
      </c>
      <c r="C183" s="210"/>
      <c r="D183" s="221"/>
      <c r="E183" s="266"/>
      <c r="F183" s="296"/>
      <c r="G183" s="136"/>
      <c r="H183" s="221"/>
      <c r="I183" s="208"/>
      <c r="J183" s="136"/>
      <c r="K183" s="221"/>
      <c r="L183" s="135"/>
      <c r="M183" s="136"/>
      <c r="N183" s="221"/>
      <c r="O183" s="216"/>
      <c r="P183" s="254"/>
      <c r="Q183" s="221"/>
      <c r="R183" s="216"/>
      <c r="S183" s="254"/>
      <c r="T183" s="241"/>
      <c r="U183" s="221"/>
      <c r="V183" s="135"/>
      <c r="W183" s="222"/>
      <c r="X183" s="136"/>
      <c r="Y183" s="136"/>
      <c r="Z183" s="136"/>
      <c r="AA183" s="136"/>
      <c r="AB183" s="136"/>
      <c r="AC183" s="136"/>
      <c r="AD183" s="136"/>
    </row>
    <row r="184" spans="1:30" s="10" customFormat="1" ht="13" x14ac:dyDescent="0.3">
      <c r="A184" s="148">
        <v>3223</v>
      </c>
      <c r="B184" s="149" t="s">
        <v>51</v>
      </c>
      <c r="C184" s="210"/>
      <c r="D184" s="221"/>
      <c r="E184" s="266"/>
      <c r="F184" s="296"/>
      <c r="G184" s="136"/>
      <c r="H184" s="221"/>
      <c r="I184" s="208"/>
      <c r="J184" s="136"/>
      <c r="K184" s="221"/>
      <c r="L184" s="135"/>
      <c r="M184" s="136"/>
      <c r="N184" s="221"/>
      <c r="O184" s="216"/>
      <c r="P184" s="254"/>
      <c r="Q184" s="221"/>
      <c r="R184" s="216"/>
      <c r="S184" s="254"/>
      <c r="T184" s="241"/>
      <c r="U184" s="221"/>
      <c r="V184" s="135"/>
      <c r="W184" s="222"/>
      <c r="X184" s="136"/>
      <c r="Y184" s="136"/>
      <c r="Z184" s="136"/>
      <c r="AA184" s="136"/>
      <c r="AB184" s="136"/>
      <c r="AC184" s="136"/>
      <c r="AD184" s="136"/>
    </row>
    <row r="185" spans="1:30" s="10" customFormat="1" ht="23" x14ac:dyDescent="0.3">
      <c r="A185" s="148">
        <v>3224</v>
      </c>
      <c r="B185" s="149" t="s">
        <v>52</v>
      </c>
      <c r="C185" s="210"/>
      <c r="D185" s="221"/>
      <c r="E185" s="266"/>
      <c r="F185" s="296"/>
      <c r="G185" s="136"/>
      <c r="H185" s="221"/>
      <c r="I185" s="208"/>
      <c r="J185" s="136"/>
      <c r="K185" s="221"/>
      <c r="L185" s="135"/>
      <c r="M185" s="136"/>
      <c r="N185" s="221"/>
      <c r="O185" s="216"/>
      <c r="P185" s="254"/>
      <c r="Q185" s="221"/>
      <c r="R185" s="216"/>
      <c r="S185" s="254"/>
      <c r="T185" s="241"/>
      <c r="U185" s="221"/>
      <c r="V185" s="135"/>
      <c r="W185" s="222"/>
      <c r="X185" s="136"/>
      <c r="Y185" s="136"/>
      <c r="Z185" s="136"/>
      <c r="AA185" s="136"/>
      <c r="AB185" s="136"/>
      <c r="AC185" s="136"/>
      <c r="AD185" s="136"/>
    </row>
    <row r="186" spans="1:30" x14ac:dyDescent="0.25">
      <c r="A186" s="148">
        <v>3225</v>
      </c>
      <c r="B186" s="149" t="s">
        <v>53</v>
      </c>
      <c r="C186" s="213"/>
      <c r="D186" s="227"/>
      <c r="E186" s="268"/>
      <c r="F186" s="298"/>
      <c r="G186" s="133"/>
      <c r="H186" s="227"/>
      <c r="I186" s="209"/>
      <c r="J186" s="133"/>
      <c r="K186" s="227"/>
      <c r="L186" s="132"/>
      <c r="M186" s="133"/>
      <c r="N186" s="227"/>
      <c r="O186" s="219"/>
      <c r="P186" s="243"/>
      <c r="Q186" s="227"/>
      <c r="R186" s="219"/>
      <c r="S186" s="243"/>
      <c r="T186" s="244"/>
      <c r="U186" s="227"/>
      <c r="V186" s="132"/>
      <c r="W186" s="228"/>
      <c r="X186" s="133"/>
      <c r="Y186" s="133"/>
      <c r="Z186" s="133"/>
      <c r="AA186" s="133"/>
      <c r="AB186" s="133"/>
      <c r="AC186" s="133"/>
      <c r="AD186" s="133"/>
    </row>
    <row r="187" spans="1:30" x14ac:dyDescent="0.25">
      <c r="A187" s="148">
        <v>3226</v>
      </c>
      <c r="B187" s="149" t="s">
        <v>195</v>
      </c>
      <c r="C187" s="213"/>
      <c r="D187" s="227"/>
      <c r="E187" s="268"/>
      <c r="F187" s="298"/>
      <c r="G187" s="133"/>
      <c r="H187" s="227"/>
      <c r="I187" s="209"/>
      <c r="J187" s="133"/>
      <c r="K187" s="227"/>
      <c r="L187" s="132"/>
      <c r="M187" s="133"/>
      <c r="N187" s="227"/>
      <c r="O187" s="219"/>
      <c r="P187" s="243"/>
      <c r="Q187" s="227"/>
      <c r="R187" s="219"/>
      <c r="S187" s="243"/>
      <c r="T187" s="244"/>
      <c r="U187" s="227"/>
      <c r="V187" s="132"/>
      <c r="W187" s="228"/>
      <c r="X187" s="133"/>
      <c r="Y187" s="133"/>
      <c r="Z187" s="133"/>
      <c r="AA187" s="133"/>
      <c r="AB187" s="133"/>
      <c r="AC187" s="133"/>
      <c r="AD187" s="133"/>
    </row>
    <row r="188" spans="1:30" x14ac:dyDescent="0.25">
      <c r="A188" s="148">
        <v>3227</v>
      </c>
      <c r="B188" s="149" t="s">
        <v>54</v>
      </c>
      <c r="C188" s="213"/>
      <c r="D188" s="227"/>
      <c r="E188" s="268"/>
      <c r="F188" s="298"/>
      <c r="G188" s="133"/>
      <c r="H188" s="227"/>
      <c r="I188" s="209"/>
      <c r="J188" s="133"/>
      <c r="K188" s="227"/>
      <c r="L188" s="132"/>
      <c r="M188" s="133"/>
      <c r="N188" s="227"/>
      <c r="O188" s="219"/>
      <c r="P188" s="243"/>
      <c r="Q188" s="227"/>
      <c r="R188" s="219"/>
      <c r="S188" s="243"/>
      <c r="T188" s="244"/>
      <c r="U188" s="227"/>
      <c r="V188" s="132"/>
      <c r="W188" s="228"/>
      <c r="X188" s="133"/>
      <c r="Y188" s="133"/>
      <c r="Z188" s="133"/>
      <c r="AA188" s="133"/>
      <c r="AB188" s="133"/>
      <c r="AC188" s="133"/>
      <c r="AD188" s="133"/>
    </row>
    <row r="189" spans="1:30" s="166" customFormat="1" ht="13" x14ac:dyDescent="0.3">
      <c r="A189" s="173" t="s">
        <v>55</v>
      </c>
      <c r="B189" s="177" t="s">
        <v>26</v>
      </c>
      <c r="C189" s="211">
        <f>SUM(C190:C198)</f>
        <v>14000</v>
      </c>
      <c r="D189" s="223">
        <f t="shared" ref="D189:F189" si="60">SUM(D190:D198)</f>
        <v>14000</v>
      </c>
      <c r="E189" s="270">
        <f t="shared" si="60"/>
        <v>0</v>
      </c>
      <c r="F189" s="295">
        <f t="shared" si="60"/>
        <v>14000</v>
      </c>
      <c r="G189" s="238">
        <f t="shared" ref="G189" si="61">SUM(G190:G198)</f>
        <v>0</v>
      </c>
      <c r="H189" s="223">
        <f t="shared" ref="H189" si="62">SUM(H190:H198)</f>
        <v>0</v>
      </c>
      <c r="I189" s="263"/>
      <c r="J189" s="238"/>
      <c r="K189" s="223">
        <f t="shared" ref="K189" si="63">SUM(K190:K198)</f>
        <v>0</v>
      </c>
      <c r="L189" s="141"/>
      <c r="M189" s="238"/>
      <c r="N189" s="223">
        <f t="shared" ref="N189" si="64">SUM(N190:N198)</f>
        <v>0</v>
      </c>
      <c r="O189" s="217"/>
      <c r="P189" s="253"/>
      <c r="Q189" s="223">
        <f t="shared" ref="Q189" si="65">SUM(Q190:Q198)</f>
        <v>0</v>
      </c>
      <c r="R189" s="217"/>
      <c r="S189" s="253"/>
      <c r="T189" s="246">
        <f t="shared" ref="T189" si="66">SUM(T190:T198)</f>
        <v>0</v>
      </c>
      <c r="U189" s="223">
        <f t="shared" ref="U189" si="67">SUM(U190:U198)</f>
        <v>0</v>
      </c>
      <c r="V189" s="132"/>
      <c r="W189" s="228"/>
      <c r="X189" s="133"/>
      <c r="Y189" s="133"/>
      <c r="Z189" s="133"/>
      <c r="AA189" s="133"/>
      <c r="AB189" s="133"/>
      <c r="AC189" s="133"/>
      <c r="AD189" s="133"/>
    </row>
    <row r="190" spans="1:30" s="10" customFormat="1" ht="13" x14ac:dyDescent="0.3">
      <c r="A190" s="148">
        <v>3232</v>
      </c>
      <c r="B190" s="149" t="s">
        <v>43</v>
      </c>
      <c r="C190" s="210"/>
      <c r="D190" s="221"/>
      <c r="E190" s="266"/>
      <c r="F190" s="296"/>
      <c r="G190" s="136"/>
      <c r="H190" s="221"/>
      <c r="I190" s="208"/>
      <c r="J190" s="136"/>
      <c r="K190" s="221"/>
      <c r="L190" s="135"/>
      <c r="M190" s="136"/>
      <c r="N190" s="221"/>
      <c r="O190" s="216"/>
      <c r="P190" s="254"/>
      <c r="Q190" s="221"/>
      <c r="R190" s="216"/>
      <c r="S190" s="254"/>
      <c r="T190" s="241"/>
      <c r="U190" s="221"/>
      <c r="V190" s="135"/>
      <c r="W190" s="222"/>
      <c r="X190" s="136"/>
      <c r="Y190" s="136"/>
      <c r="Z190" s="136"/>
      <c r="AA190" s="136"/>
      <c r="AB190" s="136"/>
      <c r="AC190" s="136"/>
      <c r="AD190" s="136"/>
    </row>
    <row r="191" spans="1:30" s="10" customFormat="1" ht="13" x14ac:dyDescent="0.3">
      <c r="A191" s="148">
        <v>3233</v>
      </c>
      <c r="B191" s="149" t="s">
        <v>58</v>
      </c>
      <c r="C191" s="210"/>
      <c r="D191" s="221"/>
      <c r="E191" s="266"/>
      <c r="F191" s="296"/>
      <c r="G191" s="136"/>
      <c r="H191" s="221"/>
      <c r="I191" s="208"/>
      <c r="J191" s="136"/>
      <c r="K191" s="221"/>
      <c r="L191" s="135"/>
      <c r="M191" s="136"/>
      <c r="N191" s="221"/>
      <c r="O191" s="216"/>
      <c r="P191" s="254"/>
      <c r="Q191" s="221"/>
      <c r="R191" s="216"/>
      <c r="S191" s="254"/>
      <c r="T191" s="241"/>
      <c r="U191" s="221"/>
      <c r="V191" s="135"/>
      <c r="W191" s="222"/>
      <c r="X191" s="136"/>
      <c r="Y191" s="136"/>
      <c r="Z191" s="136"/>
      <c r="AA191" s="136"/>
      <c r="AB191" s="136"/>
      <c r="AC191" s="136"/>
      <c r="AD191" s="136"/>
    </row>
    <row r="192" spans="1:30" s="10" customFormat="1" ht="13" x14ac:dyDescent="0.3">
      <c r="A192" s="148">
        <v>3234</v>
      </c>
      <c r="B192" s="149" t="s">
        <v>59</v>
      </c>
      <c r="C192" s="210"/>
      <c r="D192" s="221"/>
      <c r="E192" s="266"/>
      <c r="F192" s="296"/>
      <c r="G192" s="136"/>
      <c r="H192" s="221"/>
      <c r="I192" s="208"/>
      <c r="J192" s="136"/>
      <c r="K192" s="221"/>
      <c r="L192" s="135"/>
      <c r="M192" s="136"/>
      <c r="N192" s="221"/>
      <c r="O192" s="216"/>
      <c r="P192" s="254"/>
      <c r="Q192" s="221"/>
      <c r="R192" s="216"/>
      <c r="S192" s="254"/>
      <c r="T192" s="241"/>
      <c r="U192" s="221"/>
      <c r="V192" s="135"/>
      <c r="W192" s="222"/>
      <c r="X192" s="136"/>
      <c r="Y192" s="136"/>
      <c r="Z192" s="136"/>
      <c r="AA192" s="136"/>
      <c r="AB192" s="136"/>
      <c r="AC192" s="136"/>
      <c r="AD192" s="136"/>
    </row>
    <row r="193" spans="1:30" s="10" customFormat="1" ht="13" x14ac:dyDescent="0.3">
      <c r="A193" s="148">
        <v>3235</v>
      </c>
      <c r="B193" s="149" t="s">
        <v>60</v>
      </c>
      <c r="C193" s="210"/>
      <c r="D193" s="221"/>
      <c r="E193" s="266"/>
      <c r="F193" s="296"/>
      <c r="G193" s="136"/>
      <c r="H193" s="221"/>
      <c r="I193" s="208"/>
      <c r="J193" s="136"/>
      <c r="K193" s="221"/>
      <c r="L193" s="135"/>
      <c r="M193" s="136"/>
      <c r="N193" s="221"/>
      <c r="O193" s="216"/>
      <c r="P193" s="254"/>
      <c r="Q193" s="221"/>
      <c r="R193" s="216"/>
      <c r="S193" s="254"/>
      <c r="T193" s="241"/>
      <c r="U193" s="221"/>
      <c r="V193" s="135"/>
      <c r="W193" s="222"/>
      <c r="X193" s="136"/>
      <c r="Y193" s="136"/>
      <c r="Z193" s="136"/>
      <c r="AA193" s="136"/>
      <c r="AB193" s="136"/>
      <c r="AC193" s="136"/>
      <c r="AD193" s="136"/>
    </row>
    <row r="194" spans="1:30" s="10" customFormat="1" ht="13" x14ac:dyDescent="0.3">
      <c r="A194" s="148">
        <v>3236</v>
      </c>
      <c r="B194" s="149" t="s">
        <v>61</v>
      </c>
      <c r="C194" s="210"/>
      <c r="D194" s="221"/>
      <c r="E194" s="266"/>
      <c r="F194" s="296"/>
      <c r="G194" s="136"/>
      <c r="H194" s="221"/>
      <c r="I194" s="208"/>
      <c r="J194" s="136"/>
      <c r="K194" s="221"/>
      <c r="L194" s="135"/>
      <c r="M194" s="136"/>
      <c r="N194" s="221"/>
      <c r="O194" s="216"/>
      <c r="P194" s="254"/>
      <c r="Q194" s="221"/>
      <c r="R194" s="216"/>
      <c r="S194" s="254"/>
      <c r="T194" s="241"/>
      <c r="U194" s="221"/>
      <c r="V194" s="135"/>
      <c r="W194" s="222"/>
      <c r="X194" s="136"/>
      <c r="Y194" s="136"/>
      <c r="Z194" s="136"/>
      <c r="AA194" s="136"/>
      <c r="AB194" s="136"/>
      <c r="AC194" s="136"/>
      <c r="AD194" s="136"/>
    </row>
    <row r="195" spans="1:30" s="10" customFormat="1" ht="13" x14ac:dyDescent="0.3">
      <c r="A195" s="148">
        <v>3237</v>
      </c>
      <c r="B195" s="149" t="s">
        <v>62</v>
      </c>
      <c r="C195" s="210"/>
      <c r="D195" s="221"/>
      <c r="E195" s="266"/>
      <c r="F195" s="296"/>
      <c r="G195" s="136"/>
      <c r="H195" s="221"/>
      <c r="I195" s="208"/>
      <c r="J195" s="136"/>
      <c r="K195" s="221"/>
      <c r="L195" s="135"/>
      <c r="M195" s="136"/>
      <c r="N195" s="221"/>
      <c r="O195" s="216"/>
      <c r="P195" s="254"/>
      <c r="Q195" s="221"/>
      <c r="R195" s="216"/>
      <c r="S195" s="254"/>
      <c r="T195" s="241"/>
      <c r="U195" s="221"/>
      <c r="V195" s="135"/>
      <c r="W195" s="222"/>
      <c r="X195" s="136"/>
      <c r="Y195" s="136"/>
      <c r="Z195" s="136"/>
      <c r="AA195" s="136"/>
      <c r="AB195" s="136"/>
      <c r="AC195" s="136"/>
      <c r="AD195" s="136"/>
    </row>
    <row r="196" spans="1:30" s="10" customFormat="1" ht="13" x14ac:dyDescent="0.3">
      <c r="A196" s="148">
        <v>3238</v>
      </c>
      <c r="B196" s="149" t="s">
        <v>63</v>
      </c>
      <c r="C196" s="210"/>
      <c r="D196" s="221"/>
      <c r="E196" s="266"/>
      <c r="F196" s="296"/>
      <c r="G196" s="136"/>
      <c r="H196" s="221"/>
      <c r="I196" s="208"/>
      <c r="J196" s="136"/>
      <c r="K196" s="221"/>
      <c r="L196" s="135"/>
      <c r="M196" s="136"/>
      <c r="N196" s="221"/>
      <c r="O196" s="216"/>
      <c r="P196" s="254"/>
      <c r="Q196" s="221"/>
      <c r="R196" s="216"/>
      <c r="S196" s="254"/>
      <c r="T196" s="241"/>
      <c r="U196" s="221"/>
      <c r="V196" s="135"/>
      <c r="W196" s="222"/>
      <c r="X196" s="136"/>
      <c r="Y196" s="136"/>
      <c r="Z196" s="136"/>
      <c r="AA196" s="136"/>
      <c r="AB196" s="136"/>
      <c r="AC196" s="136"/>
      <c r="AD196" s="136"/>
    </row>
    <row r="197" spans="1:30" x14ac:dyDescent="0.25">
      <c r="A197" s="148">
        <v>3239</v>
      </c>
      <c r="B197" s="149" t="s">
        <v>64</v>
      </c>
      <c r="C197" s="213">
        <v>14000</v>
      </c>
      <c r="D197" s="227">
        <v>14000</v>
      </c>
      <c r="E197" s="268"/>
      <c r="F197" s="298">
        <v>14000</v>
      </c>
      <c r="G197" s="133"/>
      <c r="H197" s="227"/>
      <c r="I197" s="209"/>
      <c r="J197" s="133"/>
      <c r="K197" s="227"/>
      <c r="L197" s="132"/>
      <c r="M197" s="133"/>
      <c r="N197" s="227"/>
      <c r="O197" s="219"/>
      <c r="P197" s="243"/>
      <c r="Q197" s="227"/>
      <c r="R197" s="219"/>
      <c r="S197" s="243"/>
      <c r="T197" s="244"/>
      <c r="U197" s="227"/>
      <c r="V197" s="132"/>
      <c r="W197" s="228"/>
      <c r="X197" s="133"/>
      <c r="Y197" s="133"/>
      <c r="Z197" s="133"/>
      <c r="AA197" s="133"/>
      <c r="AB197" s="133"/>
      <c r="AC197" s="133"/>
      <c r="AD197" s="133"/>
    </row>
    <row r="198" spans="1:30" s="10" customFormat="1" ht="23" x14ac:dyDescent="0.3">
      <c r="A198" s="148">
        <v>3241</v>
      </c>
      <c r="B198" s="149" t="s">
        <v>66</v>
      </c>
      <c r="C198" s="210"/>
      <c r="D198" s="221"/>
      <c r="E198" s="266"/>
      <c r="F198" s="296"/>
      <c r="G198" s="136"/>
      <c r="H198" s="221"/>
      <c r="I198" s="208"/>
      <c r="J198" s="136"/>
      <c r="K198" s="221"/>
      <c r="L198" s="135"/>
      <c r="M198" s="136"/>
      <c r="N198" s="221"/>
      <c r="O198" s="216"/>
      <c r="P198" s="254"/>
      <c r="Q198" s="221"/>
      <c r="R198" s="216"/>
      <c r="S198" s="254"/>
      <c r="T198" s="241"/>
      <c r="U198" s="221"/>
      <c r="V198" s="135"/>
      <c r="W198" s="222"/>
      <c r="X198" s="136"/>
      <c r="Y198" s="136"/>
      <c r="Z198" s="136"/>
      <c r="AA198" s="136"/>
      <c r="AB198" s="136"/>
      <c r="AC198" s="136"/>
      <c r="AD198" s="136"/>
    </row>
    <row r="199" spans="1:30" s="10" customFormat="1" ht="13" x14ac:dyDescent="0.3">
      <c r="A199" s="148">
        <v>3291</v>
      </c>
      <c r="B199" s="150" t="s">
        <v>68</v>
      </c>
      <c r="C199" s="210"/>
      <c r="D199" s="221"/>
      <c r="E199" s="266"/>
      <c r="F199" s="296"/>
      <c r="G199" s="136"/>
      <c r="H199" s="221"/>
      <c r="I199" s="208"/>
      <c r="J199" s="136"/>
      <c r="K199" s="221"/>
      <c r="L199" s="135"/>
      <c r="M199" s="136"/>
      <c r="N199" s="221"/>
      <c r="O199" s="216"/>
      <c r="P199" s="254"/>
      <c r="Q199" s="221"/>
      <c r="R199" s="216"/>
      <c r="S199" s="254"/>
      <c r="T199" s="241"/>
      <c r="U199" s="221"/>
      <c r="V199" s="135"/>
      <c r="W199" s="222"/>
      <c r="X199" s="136"/>
      <c r="Y199" s="136"/>
      <c r="Z199" s="136"/>
      <c r="AA199" s="136"/>
      <c r="AB199" s="136"/>
      <c r="AC199" s="136"/>
      <c r="AD199" s="136"/>
    </row>
    <row r="200" spans="1:30" s="10" customFormat="1" ht="13" x14ac:dyDescent="0.3">
      <c r="A200" s="148">
        <v>3292</v>
      </c>
      <c r="B200" s="149" t="s">
        <v>69</v>
      </c>
      <c r="C200" s="210"/>
      <c r="D200" s="221"/>
      <c r="E200" s="266"/>
      <c r="F200" s="296"/>
      <c r="G200" s="136"/>
      <c r="H200" s="221"/>
      <c r="I200" s="208"/>
      <c r="J200" s="136"/>
      <c r="K200" s="221"/>
      <c r="L200" s="135"/>
      <c r="M200" s="136"/>
      <c r="N200" s="221"/>
      <c r="O200" s="216"/>
      <c r="P200" s="254"/>
      <c r="Q200" s="221"/>
      <c r="R200" s="216"/>
      <c r="S200" s="254"/>
      <c r="T200" s="241"/>
      <c r="U200" s="221"/>
      <c r="V200" s="135"/>
      <c r="W200" s="222"/>
      <c r="X200" s="136"/>
      <c r="Y200" s="136"/>
      <c r="Z200" s="136"/>
      <c r="AA200" s="136"/>
      <c r="AB200" s="136"/>
      <c r="AC200" s="136"/>
      <c r="AD200" s="136"/>
    </row>
    <row r="201" spans="1:30" s="10" customFormat="1" ht="13" x14ac:dyDescent="0.3">
      <c r="A201" s="148">
        <v>3293</v>
      </c>
      <c r="B201" s="149" t="s">
        <v>70</v>
      </c>
      <c r="C201" s="210"/>
      <c r="D201" s="221"/>
      <c r="E201" s="266"/>
      <c r="F201" s="296"/>
      <c r="G201" s="136"/>
      <c r="H201" s="221"/>
      <c r="I201" s="208"/>
      <c r="J201" s="136"/>
      <c r="K201" s="221"/>
      <c r="L201" s="135"/>
      <c r="M201" s="136"/>
      <c r="N201" s="221"/>
      <c r="O201" s="216"/>
      <c r="P201" s="254"/>
      <c r="Q201" s="221"/>
      <c r="R201" s="216"/>
      <c r="S201" s="254"/>
      <c r="T201" s="241"/>
      <c r="U201" s="221"/>
      <c r="V201" s="135"/>
      <c r="W201" s="222"/>
      <c r="X201" s="136"/>
      <c r="Y201" s="136"/>
      <c r="Z201" s="136"/>
      <c r="AA201" s="136"/>
      <c r="AB201" s="136"/>
      <c r="AC201" s="136"/>
      <c r="AD201" s="136"/>
    </row>
    <row r="202" spans="1:30" s="10" customFormat="1" ht="13" x14ac:dyDescent="0.3">
      <c r="A202" s="148">
        <v>3294</v>
      </c>
      <c r="B202" s="149" t="s">
        <v>196</v>
      </c>
      <c r="C202" s="210"/>
      <c r="D202" s="221"/>
      <c r="E202" s="266"/>
      <c r="F202" s="296"/>
      <c r="G202" s="136"/>
      <c r="H202" s="221"/>
      <c r="I202" s="208"/>
      <c r="J202" s="136"/>
      <c r="K202" s="221"/>
      <c r="L202" s="135"/>
      <c r="M202" s="136"/>
      <c r="N202" s="221"/>
      <c r="O202" s="216"/>
      <c r="P202" s="254"/>
      <c r="Q202" s="221"/>
      <c r="R202" s="216"/>
      <c r="S202" s="254"/>
      <c r="T202" s="241"/>
      <c r="U202" s="221"/>
      <c r="V202" s="135"/>
      <c r="W202" s="222"/>
      <c r="X202" s="136"/>
      <c r="Y202" s="136"/>
      <c r="Z202" s="136"/>
      <c r="AA202" s="136"/>
      <c r="AB202" s="136"/>
      <c r="AC202" s="136"/>
      <c r="AD202" s="136"/>
    </row>
    <row r="203" spans="1:30" s="10" customFormat="1" ht="13" x14ac:dyDescent="0.3">
      <c r="A203" s="148">
        <v>3295</v>
      </c>
      <c r="B203" s="149" t="s">
        <v>71</v>
      </c>
      <c r="C203" s="210"/>
      <c r="D203" s="221"/>
      <c r="E203" s="266"/>
      <c r="F203" s="296"/>
      <c r="G203" s="136"/>
      <c r="H203" s="221"/>
      <c r="I203" s="208"/>
      <c r="J203" s="136"/>
      <c r="K203" s="221"/>
      <c r="L203" s="135"/>
      <c r="M203" s="136"/>
      <c r="N203" s="221"/>
      <c r="O203" s="216"/>
      <c r="P203" s="254"/>
      <c r="Q203" s="221"/>
      <c r="R203" s="216"/>
      <c r="S203" s="254"/>
      <c r="T203" s="241"/>
      <c r="U203" s="221"/>
      <c r="V203" s="135"/>
      <c r="W203" s="222"/>
      <c r="X203" s="136"/>
      <c r="Y203" s="136"/>
      <c r="Z203" s="136"/>
      <c r="AA203" s="136"/>
      <c r="AB203" s="136"/>
      <c r="AC203" s="136"/>
      <c r="AD203" s="136"/>
    </row>
    <row r="204" spans="1:30" s="10" customFormat="1" ht="13" x14ac:dyDescent="0.3">
      <c r="A204" s="148">
        <v>3299</v>
      </c>
      <c r="B204" s="149" t="s">
        <v>197</v>
      </c>
      <c r="C204" s="210"/>
      <c r="D204" s="221"/>
      <c r="E204" s="266"/>
      <c r="F204" s="296"/>
      <c r="G204" s="136"/>
      <c r="H204" s="221"/>
      <c r="I204" s="208"/>
      <c r="J204" s="136"/>
      <c r="K204" s="221"/>
      <c r="L204" s="135"/>
      <c r="M204" s="136"/>
      <c r="N204" s="221"/>
      <c r="O204" s="216"/>
      <c r="P204" s="254"/>
      <c r="Q204" s="221"/>
      <c r="R204" s="216"/>
      <c r="S204" s="254"/>
      <c r="T204" s="241"/>
      <c r="U204" s="221"/>
      <c r="V204" s="135"/>
      <c r="W204" s="222"/>
      <c r="X204" s="136"/>
      <c r="Y204" s="136"/>
      <c r="Z204" s="136"/>
      <c r="AA204" s="136"/>
      <c r="AB204" s="136"/>
      <c r="AC204" s="136"/>
      <c r="AD204" s="136"/>
    </row>
    <row r="205" spans="1:30" s="70" customFormat="1" ht="13" x14ac:dyDescent="0.3">
      <c r="A205" s="143">
        <v>34</v>
      </c>
      <c r="B205" s="144" t="s">
        <v>74</v>
      </c>
      <c r="C205" s="212"/>
      <c r="D205" s="225"/>
      <c r="E205" s="267"/>
      <c r="F205" s="297"/>
      <c r="G205" s="146"/>
      <c r="H205" s="225"/>
      <c r="I205" s="261"/>
      <c r="J205" s="146"/>
      <c r="K205" s="225"/>
      <c r="L205" s="145"/>
      <c r="M205" s="146"/>
      <c r="N205" s="225"/>
      <c r="O205" s="218"/>
      <c r="P205" s="251"/>
      <c r="Q205" s="225"/>
      <c r="R205" s="218"/>
      <c r="S205" s="251"/>
      <c r="T205" s="242"/>
      <c r="U205" s="225"/>
      <c r="V205" s="145"/>
      <c r="W205" s="226"/>
      <c r="X205" s="146"/>
      <c r="Y205" s="146"/>
      <c r="Z205" s="146"/>
      <c r="AA205" s="146"/>
      <c r="AB205" s="146"/>
      <c r="AC205" s="146"/>
      <c r="AD205" s="146"/>
    </row>
    <row r="206" spans="1:30" s="10" customFormat="1" ht="13" x14ac:dyDescent="0.3">
      <c r="A206" s="148">
        <v>3431</v>
      </c>
      <c r="B206" s="150" t="s">
        <v>75</v>
      </c>
      <c r="C206" s="210"/>
      <c r="D206" s="221"/>
      <c r="E206" s="266"/>
      <c r="F206" s="296"/>
      <c r="G206" s="136"/>
      <c r="H206" s="221"/>
      <c r="I206" s="208"/>
      <c r="J206" s="136"/>
      <c r="K206" s="221"/>
      <c r="L206" s="135"/>
      <c r="M206" s="136"/>
      <c r="N206" s="221"/>
      <c r="O206" s="216"/>
      <c r="P206" s="254"/>
      <c r="Q206" s="221"/>
      <c r="R206" s="216"/>
      <c r="S206" s="254"/>
      <c r="T206" s="241"/>
      <c r="U206" s="221"/>
      <c r="V206" s="135"/>
      <c r="W206" s="222"/>
      <c r="X206" s="136"/>
      <c r="Y206" s="136"/>
      <c r="Z206" s="136"/>
      <c r="AA206" s="136"/>
      <c r="AB206" s="136"/>
      <c r="AC206" s="136"/>
      <c r="AD206" s="136"/>
    </row>
    <row r="207" spans="1:30" s="10" customFormat="1" ht="23" x14ac:dyDescent="0.3">
      <c r="A207" s="148">
        <v>3432</v>
      </c>
      <c r="B207" s="149" t="s">
        <v>76</v>
      </c>
      <c r="C207" s="210"/>
      <c r="D207" s="221"/>
      <c r="E207" s="266"/>
      <c r="F207" s="296"/>
      <c r="G207" s="136"/>
      <c r="H207" s="221"/>
      <c r="I207" s="208"/>
      <c r="J207" s="136"/>
      <c r="K207" s="221"/>
      <c r="L207" s="135"/>
      <c r="M207" s="136"/>
      <c r="N207" s="221"/>
      <c r="O207" s="216"/>
      <c r="P207" s="254"/>
      <c r="Q207" s="221"/>
      <c r="R207" s="216"/>
      <c r="S207" s="254"/>
      <c r="T207" s="241"/>
      <c r="U207" s="221"/>
      <c r="V207" s="135"/>
      <c r="W207" s="222"/>
      <c r="X207" s="136"/>
      <c r="Y207" s="136"/>
      <c r="Z207" s="136"/>
      <c r="AA207" s="136"/>
      <c r="AB207" s="136"/>
      <c r="AC207" s="136"/>
      <c r="AD207" s="136"/>
    </row>
    <row r="208" spans="1:30" s="10" customFormat="1" ht="13" x14ac:dyDescent="0.3">
      <c r="A208" s="148">
        <v>3433</v>
      </c>
      <c r="B208" s="149" t="s">
        <v>198</v>
      </c>
      <c r="C208" s="210"/>
      <c r="D208" s="221"/>
      <c r="E208" s="266"/>
      <c r="F208" s="296"/>
      <c r="G208" s="136"/>
      <c r="H208" s="221"/>
      <c r="I208" s="208"/>
      <c r="J208" s="136"/>
      <c r="K208" s="221"/>
      <c r="L208" s="135"/>
      <c r="M208" s="136"/>
      <c r="N208" s="221"/>
      <c r="O208" s="216"/>
      <c r="P208" s="254"/>
      <c r="Q208" s="221"/>
      <c r="R208" s="216"/>
      <c r="S208" s="254"/>
      <c r="T208" s="241"/>
      <c r="U208" s="221"/>
      <c r="V208" s="135"/>
      <c r="W208" s="222"/>
      <c r="X208" s="136"/>
      <c r="Y208" s="136"/>
      <c r="Z208" s="136"/>
      <c r="AA208" s="136"/>
      <c r="AB208" s="136"/>
      <c r="AC208" s="136"/>
      <c r="AD208" s="136"/>
    </row>
    <row r="209" spans="1:30" s="70" customFormat="1" ht="24.75" customHeight="1" x14ac:dyDescent="0.3">
      <c r="A209" s="153" t="s">
        <v>82</v>
      </c>
      <c r="B209" s="154" t="s">
        <v>83</v>
      </c>
      <c r="C209" s="212"/>
      <c r="D209" s="225"/>
      <c r="E209" s="267"/>
      <c r="F209" s="297"/>
      <c r="G209" s="146"/>
      <c r="H209" s="225"/>
      <c r="I209" s="261"/>
      <c r="J209" s="146"/>
      <c r="K209" s="225"/>
      <c r="L209" s="145"/>
      <c r="M209" s="146"/>
      <c r="N209" s="225"/>
      <c r="O209" s="218"/>
      <c r="P209" s="251"/>
      <c r="Q209" s="225"/>
      <c r="R209" s="218"/>
      <c r="S209" s="251"/>
      <c r="T209" s="242"/>
      <c r="U209" s="225"/>
      <c r="V209" s="145"/>
      <c r="W209" s="226"/>
      <c r="X209" s="146"/>
      <c r="Y209" s="146"/>
      <c r="Z209" s="146"/>
      <c r="AA209" s="146"/>
      <c r="AB209" s="146"/>
      <c r="AC209" s="146"/>
      <c r="AD209" s="146"/>
    </row>
    <row r="210" spans="1:30" s="10" customFormat="1" ht="13" x14ac:dyDescent="0.3">
      <c r="A210" s="148">
        <v>4221</v>
      </c>
      <c r="B210" s="149" t="s">
        <v>85</v>
      </c>
      <c r="C210" s="210"/>
      <c r="D210" s="221"/>
      <c r="E210" s="266"/>
      <c r="F210" s="296"/>
      <c r="G210" s="136"/>
      <c r="H210" s="221"/>
      <c r="I210" s="208"/>
      <c r="J210" s="136"/>
      <c r="K210" s="221"/>
      <c r="L210" s="135"/>
      <c r="M210" s="136"/>
      <c r="N210" s="221"/>
      <c r="O210" s="216"/>
      <c r="P210" s="254"/>
      <c r="Q210" s="221"/>
      <c r="R210" s="216"/>
      <c r="S210" s="254"/>
      <c r="T210" s="241"/>
      <c r="U210" s="221"/>
      <c r="V210" s="135"/>
      <c r="W210" s="222"/>
      <c r="X210" s="136"/>
      <c r="Y210" s="136"/>
      <c r="Z210" s="136"/>
      <c r="AA210" s="136"/>
      <c r="AB210" s="136"/>
      <c r="AC210" s="136"/>
      <c r="AD210" s="136"/>
    </row>
    <row r="211" spans="1:30" s="10" customFormat="1" ht="13" x14ac:dyDescent="0.3">
      <c r="A211" s="148">
        <v>4222</v>
      </c>
      <c r="B211" s="149" t="s">
        <v>86</v>
      </c>
      <c r="C211" s="210"/>
      <c r="D211" s="221"/>
      <c r="E211" s="266"/>
      <c r="F211" s="296"/>
      <c r="G211" s="136"/>
      <c r="H211" s="221"/>
      <c r="I211" s="208"/>
      <c r="J211" s="136"/>
      <c r="K211" s="221"/>
      <c r="L211" s="135"/>
      <c r="M211" s="136"/>
      <c r="N211" s="221"/>
      <c r="O211" s="216"/>
      <c r="P211" s="254"/>
      <c r="Q211" s="221"/>
      <c r="R211" s="216"/>
      <c r="S211" s="254"/>
      <c r="T211" s="241"/>
      <c r="U211" s="221"/>
      <c r="V211" s="135"/>
      <c r="W211" s="222"/>
      <c r="X211" s="136"/>
      <c r="Y211" s="136"/>
      <c r="Z211" s="136"/>
      <c r="AA211" s="136"/>
      <c r="AB211" s="136"/>
      <c r="AC211" s="136"/>
      <c r="AD211" s="136"/>
    </row>
    <row r="212" spans="1:30" s="10" customFormat="1" ht="13" x14ac:dyDescent="0.3">
      <c r="A212" s="148">
        <v>4223</v>
      </c>
      <c r="B212" s="149" t="s">
        <v>87</v>
      </c>
      <c r="C212" s="210"/>
      <c r="D212" s="221"/>
      <c r="E212" s="266"/>
      <c r="F212" s="296"/>
      <c r="G212" s="136"/>
      <c r="H212" s="221"/>
      <c r="I212" s="208"/>
      <c r="J212" s="136"/>
      <c r="K212" s="221"/>
      <c r="L212" s="135"/>
      <c r="M212" s="136"/>
      <c r="N212" s="221"/>
      <c r="O212" s="216"/>
      <c r="P212" s="254"/>
      <c r="Q212" s="221"/>
      <c r="R212" s="216"/>
      <c r="S212" s="254"/>
      <c r="T212" s="241"/>
      <c r="U212" s="221"/>
      <c r="V212" s="135"/>
      <c r="W212" s="222"/>
      <c r="X212" s="136"/>
      <c r="Y212" s="136"/>
      <c r="Z212" s="136"/>
      <c r="AA212" s="136"/>
      <c r="AB212" s="136"/>
      <c r="AC212" s="136"/>
      <c r="AD212" s="136"/>
    </row>
    <row r="213" spans="1:30" s="10" customFormat="1" ht="13" x14ac:dyDescent="0.3">
      <c r="A213" s="148">
        <v>4224</v>
      </c>
      <c r="B213" s="149" t="s">
        <v>88</v>
      </c>
      <c r="C213" s="210"/>
      <c r="D213" s="221"/>
      <c r="E213" s="266"/>
      <c r="F213" s="296"/>
      <c r="G213" s="136"/>
      <c r="H213" s="221"/>
      <c r="I213" s="208"/>
      <c r="J213" s="136"/>
      <c r="K213" s="221"/>
      <c r="L213" s="135"/>
      <c r="M213" s="136"/>
      <c r="N213" s="221"/>
      <c r="O213" s="216"/>
      <c r="P213" s="254"/>
      <c r="Q213" s="221"/>
      <c r="R213" s="216"/>
      <c r="S213" s="254"/>
      <c r="T213" s="241"/>
      <c r="U213" s="221"/>
      <c r="V213" s="135"/>
      <c r="W213" s="222"/>
      <c r="X213" s="136"/>
      <c r="Y213" s="136"/>
      <c r="Z213" s="136"/>
      <c r="AA213" s="136"/>
      <c r="AB213" s="136"/>
      <c r="AC213" s="136"/>
      <c r="AD213" s="136"/>
    </row>
    <row r="214" spans="1:30" s="10" customFormat="1" ht="13" x14ac:dyDescent="0.3">
      <c r="A214" s="148">
        <v>4225</v>
      </c>
      <c r="B214" s="149" t="s">
        <v>200</v>
      </c>
      <c r="C214" s="210"/>
      <c r="D214" s="221"/>
      <c r="E214" s="266"/>
      <c r="F214" s="296"/>
      <c r="G214" s="136"/>
      <c r="H214" s="221"/>
      <c r="I214" s="208"/>
      <c r="J214" s="136"/>
      <c r="K214" s="221"/>
      <c r="L214" s="135"/>
      <c r="M214" s="136"/>
      <c r="N214" s="221"/>
      <c r="O214" s="216"/>
      <c r="P214" s="254"/>
      <c r="Q214" s="221"/>
      <c r="R214" s="216"/>
      <c r="S214" s="254"/>
      <c r="T214" s="241"/>
      <c r="U214" s="221"/>
      <c r="V214" s="135"/>
      <c r="W214" s="222"/>
      <c r="X214" s="136"/>
      <c r="Y214" s="136"/>
      <c r="Z214" s="136"/>
      <c r="AA214" s="136"/>
      <c r="AB214" s="136"/>
      <c r="AC214" s="136"/>
      <c r="AD214" s="136"/>
    </row>
    <row r="215" spans="1:30" s="10" customFormat="1" ht="13" x14ac:dyDescent="0.3">
      <c r="A215" s="148">
        <v>4226</v>
      </c>
      <c r="B215" s="149" t="s">
        <v>89</v>
      </c>
      <c r="C215" s="210"/>
      <c r="D215" s="221"/>
      <c r="E215" s="266"/>
      <c r="F215" s="296"/>
      <c r="G215" s="136"/>
      <c r="H215" s="221"/>
      <c r="I215" s="208"/>
      <c r="J215" s="136"/>
      <c r="K215" s="221"/>
      <c r="L215" s="135"/>
      <c r="M215" s="136"/>
      <c r="N215" s="221"/>
      <c r="O215" s="216"/>
      <c r="P215" s="254"/>
      <c r="Q215" s="221"/>
      <c r="R215" s="216"/>
      <c r="S215" s="254"/>
      <c r="T215" s="241"/>
      <c r="U215" s="221"/>
      <c r="V215" s="135"/>
      <c r="W215" s="222"/>
      <c r="X215" s="136"/>
      <c r="Y215" s="136"/>
      <c r="Z215" s="136"/>
      <c r="AA215" s="136"/>
      <c r="AB215" s="136"/>
      <c r="AC215" s="136"/>
      <c r="AD215" s="136"/>
    </row>
    <row r="216" spans="1:30" s="10" customFormat="1" ht="13" x14ac:dyDescent="0.3">
      <c r="A216" s="148">
        <v>4227</v>
      </c>
      <c r="B216" s="150" t="s">
        <v>41</v>
      </c>
      <c r="C216" s="210"/>
      <c r="D216" s="221"/>
      <c r="E216" s="266"/>
      <c r="F216" s="296"/>
      <c r="G216" s="136"/>
      <c r="H216" s="221"/>
      <c r="I216" s="208"/>
      <c r="J216" s="136"/>
      <c r="K216" s="221"/>
      <c r="L216" s="135"/>
      <c r="M216" s="136"/>
      <c r="N216" s="221"/>
      <c r="O216" s="216"/>
      <c r="P216" s="254"/>
      <c r="Q216" s="221"/>
      <c r="R216" s="216"/>
      <c r="S216" s="254"/>
      <c r="T216" s="241"/>
      <c r="U216" s="221"/>
      <c r="V216" s="135"/>
      <c r="W216" s="222"/>
      <c r="X216" s="136"/>
      <c r="Y216" s="136"/>
      <c r="Z216" s="136"/>
      <c r="AA216" s="136"/>
      <c r="AB216" s="136"/>
      <c r="AC216" s="136"/>
      <c r="AD216" s="136"/>
    </row>
    <row r="217" spans="1:30" s="10" customFormat="1" ht="13" x14ac:dyDescent="0.3">
      <c r="A217" s="148">
        <v>4231</v>
      </c>
      <c r="B217" s="149" t="s">
        <v>90</v>
      </c>
      <c r="C217" s="210"/>
      <c r="D217" s="221"/>
      <c r="E217" s="266"/>
      <c r="F217" s="296"/>
      <c r="G217" s="136"/>
      <c r="H217" s="221"/>
      <c r="I217" s="208"/>
      <c r="J217" s="136"/>
      <c r="K217" s="221"/>
      <c r="L217" s="135"/>
      <c r="M217" s="136"/>
      <c r="N217" s="221"/>
      <c r="O217" s="216"/>
      <c r="P217" s="254"/>
      <c r="Q217" s="221"/>
      <c r="R217" s="216"/>
      <c r="S217" s="254"/>
      <c r="T217" s="241"/>
      <c r="U217" s="221"/>
      <c r="V217" s="135"/>
      <c r="W217" s="222"/>
      <c r="X217" s="136"/>
      <c r="Y217" s="136"/>
      <c r="Z217" s="136"/>
      <c r="AA217" s="136"/>
      <c r="AB217" s="136"/>
      <c r="AC217" s="136"/>
      <c r="AD217" s="136"/>
    </row>
    <row r="218" spans="1:30" s="10" customFormat="1" ht="13" x14ac:dyDescent="0.3">
      <c r="A218" s="148">
        <v>4241</v>
      </c>
      <c r="B218" s="149" t="s">
        <v>201</v>
      </c>
      <c r="C218" s="210"/>
      <c r="D218" s="221"/>
      <c r="E218" s="266"/>
      <c r="F218" s="296"/>
      <c r="G218" s="136"/>
      <c r="H218" s="221"/>
      <c r="I218" s="208"/>
      <c r="J218" s="136"/>
      <c r="K218" s="221"/>
      <c r="L218" s="135"/>
      <c r="M218" s="136"/>
      <c r="N218" s="221"/>
      <c r="O218" s="216"/>
      <c r="P218" s="254"/>
      <c r="Q218" s="221"/>
      <c r="R218" s="216"/>
      <c r="S218" s="254"/>
      <c r="T218" s="241"/>
      <c r="U218" s="221"/>
      <c r="V218" s="135"/>
      <c r="W218" s="222"/>
      <c r="X218" s="136"/>
      <c r="Y218" s="136"/>
      <c r="Z218" s="136"/>
      <c r="AA218" s="136"/>
      <c r="AB218" s="136"/>
      <c r="AC218" s="136"/>
      <c r="AD218" s="136"/>
    </row>
    <row r="219" spans="1:30" s="70" customFormat="1" ht="23" x14ac:dyDescent="0.3">
      <c r="A219" s="153" t="s">
        <v>95</v>
      </c>
      <c r="B219" s="154" t="s">
        <v>209</v>
      </c>
      <c r="C219" s="212"/>
      <c r="D219" s="225"/>
      <c r="E219" s="267"/>
      <c r="F219" s="297"/>
      <c r="G219" s="146"/>
      <c r="H219" s="225"/>
      <c r="I219" s="261"/>
      <c r="J219" s="146"/>
      <c r="K219" s="225"/>
      <c r="L219" s="145"/>
      <c r="M219" s="146"/>
      <c r="N219" s="225"/>
      <c r="O219" s="218"/>
      <c r="P219" s="251"/>
      <c r="Q219" s="225"/>
      <c r="R219" s="218"/>
      <c r="S219" s="251"/>
      <c r="T219" s="242"/>
      <c r="U219" s="225"/>
      <c r="V219" s="145"/>
      <c r="W219" s="226"/>
      <c r="X219" s="146"/>
      <c r="Y219" s="146"/>
      <c r="Z219" s="146"/>
      <c r="AA219" s="146"/>
      <c r="AB219" s="146"/>
      <c r="AC219" s="146"/>
      <c r="AD219" s="146"/>
    </row>
    <row r="220" spans="1:30" s="10" customFormat="1" ht="13" x14ac:dyDescent="0.3">
      <c r="A220" s="148">
        <v>4511</v>
      </c>
      <c r="B220" s="149" t="s">
        <v>42</v>
      </c>
      <c r="C220" s="210"/>
      <c r="D220" s="221"/>
      <c r="E220" s="266"/>
      <c r="F220" s="296"/>
      <c r="G220" s="136"/>
      <c r="H220" s="221"/>
      <c r="I220" s="208"/>
      <c r="J220" s="136"/>
      <c r="K220" s="221"/>
      <c r="L220" s="135"/>
      <c r="M220" s="136"/>
      <c r="N220" s="221"/>
      <c r="O220" s="216"/>
      <c r="P220" s="254"/>
      <c r="Q220" s="221"/>
      <c r="R220" s="216"/>
      <c r="S220" s="254"/>
      <c r="T220" s="241"/>
      <c r="U220" s="221"/>
      <c r="V220" s="135"/>
      <c r="W220" s="222"/>
      <c r="X220" s="136"/>
      <c r="Y220" s="136"/>
      <c r="Z220" s="136"/>
      <c r="AA220" s="136"/>
      <c r="AB220" s="136"/>
      <c r="AC220" s="136"/>
      <c r="AD220" s="136"/>
    </row>
    <row r="221" spans="1:30" ht="13" x14ac:dyDescent="0.3">
      <c r="A221" s="139"/>
      <c r="B221" s="155"/>
      <c r="C221" s="215"/>
      <c r="D221" s="230"/>
      <c r="E221" s="291"/>
      <c r="F221" s="300"/>
      <c r="G221" s="240"/>
      <c r="H221" s="230"/>
      <c r="I221" s="264"/>
      <c r="J221" s="240"/>
      <c r="K221" s="230"/>
      <c r="L221" s="156"/>
      <c r="M221" s="240"/>
      <c r="N221" s="230"/>
      <c r="O221" s="220"/>
      <c r="P221" s="255"/>
      <c r="Q221" s="230"/>
      <c r="R221" s="220"/>
      <c r="S221" s="255"/>
      <c r="T221" s="271"/>
      <c r="U221" s="230"/>
      <c r="V221" s="132"/>
      <c r="W221" s="228"/>
      <c r="X221" s="133"/>
      <c r="Y221" s="133"/>
      <c r="Z221" s="133"/>
      <c r="AA221" s="133"/>
      <c r="AB221" s="133"/>
      <c r="AC221" s="133"/>
      <c r="AD221" s="133"/>
    </row>
    <row r="222" spans="1:30" s="10" customFormat="1" ht="12.75" customHeight="1" x14ac:dyDescent="0.3">
      <c r="A222" s="139" t="s">
        <v>32</v>
      </c>
      <c r="B222" s="152" t="s">
        <v>210</v>
      </c>
      <c r="C222" s="211"/>
      <c r="D222" s="223"/>
      <c r="E222" s="270"/>
      <c r="F222" s="295"/>
      <c r="G222" s="238"/>
      <c r="H222" s="223"/>
      <c r="I222" s="263"/>
      <c r="J222" s="238"/>
      <c r="K222" s="223"/>
      <c r="L222" s="141"/>
      <c r="M222" s="238"/>
      <c r="N222" s="223"/>
      <c r="O222" s="217"/>
      <c r="P222" s="253"/>
      <c r="Q222" s="223"/>
      <c r="R222" s="217"/>
      <c r="S222" s="253"/>
      <c r="T222" s="246"/>
      <c r="U222" s="223"/>
      <c r="V222" s="135"/>
      <c r="W222" s="222"/>
      <c r="X222" s="136"/>
      <c r="Y222" s="136"/>
      <c r="Z222" s="136"/>
      <c r="AA222" s="136"/>
      <c r="AB222" s="136"/>
      <c r="AC222" s="136"/>
      <c r="AD222" s="136"/>
    </row>
    <row r="223" spans="1:30" s="10" customFormat="1" ht="13" x14ac:dyDescent="0.3">
      <c r="A223" s="130">
        <v>3</v>
      </c>
      <c r="B223" s="142" t="s">
        <v>192</v>
      </c>
      <c r="C223" s="210"/>
      <c r="D223" s="221"/>
      <c r="E223" s="266"/>
      <c r="F223" s="296"/>
      <c r="G223" s="136"/>
      <c r="H223" s="221"/>
      <c r="I223" s="208"/>
      <c r="J223" s="136"/>
      <c r="K223" s="221"/>
      <c r="L223" s="135"/>
      <c r="M223" s="136"/>
      <c r="N223" s="221"/>
      <c r="O223" s="216"/>
      <c r="P223" s="254"/>
      <c r="Q223" s="221"/>
      <c r="R223" s="216"/>
      <c r="S223" s="254"/>
      <c r="T223" s="241"/>
      <c r="U223" s="221"/>
      <c r="V223" s="135"/>
      <c r="W223" s="222"/>
      <c r="X223" s="136"/>
      <c r="Y223" s="136"/>
      <c r="Z223" s="136"/>
      <c r="AA223" s="136"/>
      <c r="AB223" s="136"/>
      <c r="AC223" s="136"/>
      <c r="AD223" s="136"/>
    </row>
    <row r="224" spans="1:30" s="70" customFormat="1" ht="13" x14ac:dyDescent="0.3">
      <c r="A224" s="143">
        <v>31</v>
      </c>
      <c r="B224" s="144" t="s">
        <v>20</v>
      </c>
      <c r="C224" s="212"/>
      <c r="D224" s="225"/>
      <c r="E224" s="267"/>
      <c r="F224" s="297"/>
      <c r="G224" s="146"/>
      <c r="H224" s="225"/>
      <c r="I224" s="261"/>
      <c r="J224" s="146"/>
      <c r="K224" s="225"/>
      <c r="L224" s="145"/>
      <c r="M224" s="146"/>
      <c r="N224" s="225"/>
      <c r="O224" s="218"/>
      <c r="P224" s="251"/>
      <c r="Q224" s="225"/>
      <c r="R224" s="218"/>
      <c r="S224" s="251"/>
      <c r="T224" s="242"/>
      <c r="U224" s="225"/>
      <c r="V224" s="145"/>
      <c r="W224" s="226"/>
      <c r="X224" s="146"/>
      <c r="Y224" s="146"/>
      <c r="Z224" s="146"/>
      <c r="AA224" s="146"/>
      <c r="AB224" s="146"/>
      <c r="AC224" s="146"/>
      <c r="AD224" s="146"/>
    </row>
    <row r="225" spans="1:30" x14ac:dyDescent="0.25">
      <c r="A225" s="147">
        <v>3111</v>
      </c>
      <c r="B225" s="131" t="s">
        <v>193</v>
      </c>
      <c r="C225" s="213"/>
      <c r="D225" s="227"/>
      <c r="E225" s="268"/>
      <c r="F225" s="298"/>
      <c r="G225" s="133"/>
      <c r="H225" s="227"/>
      <c r="I225" s="209"/>
      <c r="J225" s="133"/>
      <c r="K225" s="227"/>
      <c r="L225" s="132"/>
      <c r="M225" s="133"/>
      <c r="N225" s="227"/>
      <c r="O225" s="219"/>
      <c r="P225" s="243"/>
      <c r="Q225" s="227"/>
      <c r="R225" s="219"/>
      <c r="S225" s="243"/>
      <c r="T225" s="244"/>
      <c r="U225" s="227"/>
      <c r="V225" s="132"/>
      <c r="W225" s="228"/>
      <c r="X225" s="133"/>
      <c r="Y225" s="133"/>
      <c r="Z225" s="133"/>
      <c r="AA225" s="133"/>
      <c r="AB225" s="133"/>
      <c r="AC225" s="133"/>
      <c r="AD225" s="133"/>
    </row>
    <row r="226" spans="1:30" x14ac:dyDescent="0.25">
      <c r="A226" s="147">
        <v>3113</v>
      </c>
      <c r="B226" s="131" t="s">
        <v>44</v>
      </c>
      <c r="C226" s="213"/>
      <c r="D226" s="227"/>
      <c r="E226" s="268"/>
      <c r="F226" s="298"/>
      <c r="G226" s="133"/>
      <c r="H226" s="227"/>
      <c r="I226" s="209"/>
      <c r="J226" s="133"/>
      <c r="K226" s="227"/>
      <c r="L226" s="132"/>
      <c r="M226" s="133"/>
      <c r="N226" s="227"/>
      <c r="O226" s="219"/>
      <c r="P226" s="243"/>
      <c r="Q226" s="227"/>
      <c r="R226" s="219"/>
      <c r="S226" s="243"/>
      <c r="T226" s="244"/>
      <c r="U226" s="227"/>
      <c r="V226" s="132"/>
      <c r="W226" s="228"/>
      <c r="X226" s="133"/>
      <c r="Y226" s="133"/>
      <c r="Z226" s="133"/>
      <c r="AA226" s="133"/>
      <c r="AB226" s="133"/>
      <c r="AC226" s="133"/>
      <c r="AD226" s="133"/>
    </row>
    <row r="227" spans="1:30" x14ac:dyDescent="0.25">
      <c r="A227" s="147">
        <v>3114</v>
      </c>
      <c r="B227" s="131" t="s">
        <v>45</v>
      </c>
      <c r="C227" s="213"/>
      <c r="D227" s="227"/>
      <c r="E227" s="268"/>
      <c r="F227" s="298"/>
      <c r="G227" s="133"/>
      <c r="H227" s="227"/>
      <c r="I227" s="209"/>
      <c r="J227" s="133"/>
      <c r="K227" s="227"/>
      <c r="L227" s="132"/>
      <c r="M227" s="133"/>
      <c r="N227" s="227"/>
      <c r="O227" s="219"/>
      <c r="P227" s="243"/>
      <c r="Q227" s="227"/>
      <c r="R227" s="219"/>
      <c r="S227" s="243"/>
      <c r="T227" s="244"/>
      <c r="U227" s="227"/>
      <c r="V227" s="132"/>
      <c r="W227" s="228"/>
      <c r="X227" s="133"/>
      <c r="Y227" s="133"/>
      <c r="Z227" s="133"/>
      <c r="AA227" s="133"/>
      <c r="AB227" s="133"/>
      <c r="AC227" s="133"/>
      <c r="AD227" s="133"/>
    </row>
    <row r="228" spans="1:30" x14ac:dyDescent="0.25">
      <c r="A228" s="147">
        <v>3121</v>
      </c>
      <c r="B228" s="131" t="s">
        <v>21</v>
      </c>
      <c r="C228" s="213"/>
      <c r="D228" s="227"/>
      <c r="E228" s="268"/>
      <c r="F228" s="298"/>
      <c r="G228" s="133"/>
      <c r="H228" s="227"/>
      <c r="I228" s="209"/>
      <c r="J228" s="133"/>
      <c r="K228" s="227"/>
      <c r="L228" s="132"/>
      <c r="M228" s="133"/>
      <c r="N228" s="227"/>
      <c r="O228" s="219"/>
      <c r="P228" s="243"/>
      <c r="Q228" s="227"/>
      <c r="R228" s="219"/>
      <c r="S228" s="243"/>
      <c r="T228" s="244"/>
      <c r="U228" s="227"/>
      <c r="V228" s="132"/>
      <c r="W228" s="228"/>
      <c r="X228" s="133"/>
      <c r="Y228" s="133"/>
      <c r="Z228" s="133"/>
      <c r="AA228" s="133"/>
      <c r="AB228" s="133"/>
      <c r="AC228" s="133"/>
      <c r="AD228" s="133"/>
    </row>
    <row r="229" spans="1:30" x14ac:dyDescent="0.25">
      <c r="A229" s="147">
        <v>3131</v>
      </c>
      <c r="B229" s="131" t="s">
        <v>194</v>
      </c>
      <c r="C229" s="213"/>
      <c r="D229" s="227"/>
      <c r="E229" s="268"/>
      <c r="F229" s="298"/>
      <c r="G229" s="133"/>
      <c r="H229" s="227"/>
      <c r="I229" s="209"/>
      <c r="J229" s="133"/>
      <c r="K229" s="227"/>
      <c r="L229" s="132"/>
      <c r="M229" s="133"/>
      <c r="N229" s="227"/>
      <c r="O229" s="219"/>
      <c r="P229" s="243"/>
      <c r="Q229" s="227"/>
      <c r="R229" s="219"/>
      <c r="S229" s="243"/>
      <c r="T229" s="244"/>
      <c r="U229" s="227"/>
      <c r="V229" s="132"/>
      <c r="W229" s="228"/>
      <c r="X229" s="133"/>
      <c r="Y229" s="133"/>
      <c r="Z229" s="133"/>
      <c r="AA229" s="133"/>
      <c r="AB229" s="133"/>
      <c r="AC229" s="133"/>
      <c r="AD229" s="133"/>
    </row>
    <row r="230" spans="1:30" ht="25" x14ac:dyDescent="0.25">
      <c r="A230" s="147">
        <v>3132</v>
      </c>
      <c r="B230" s="131" t="s">
        <v>37</v>
      </c>
      <c r="C230" s="213"/>
      <c r="D230" s="227"/>
      <c r="E230" s="268"/>
      <c r="F230" s="298"/>
      <c r="G230" s="133"/>
      <c r="H230" s="227"/>
      <c r="I230" s="209"/>
      <c r="J230" s="133"/>
      <c r="K230" s="227"/>
      <c r="L230" s="132"/>
      <c r="M230" s="133"/>
      <c r="N230" s="227"/>
      <c r="O230" s="219"/>
      <c r="P230" s="243"/>
      <c r="Q230" s="227"/>
      <c r="R230" s="219"/>
      <c r="S230" s="243"/>
      <c r="T230" s="244"/>
      <c r="U230" s="227"/>
      <c r="V230" s="132"/>
      <c r="W230" s="228"/>
      <c r="X230" s="133"/>
      <c r="Y230" s="133"/>
      <c r="Z230" s="133"/>
      <c r="AA230" s="133"/>
      <c r="AB230" s="133"/>
      <c r="AC230" s="133"/>
      <c r="AD230" s="133"/>
    </row>
    <row r="231" spans="1:30" ht="23" x14ac:dyDescent="0.25">
      <c r="A231" s="148">
        <v>3133</v>
      </c>
      <c r="B231" s="149" t="s">
        <v>38</v>
      </c>
      <c r="C231" s="213"/>
      <c r="D231" s="227"/>
      <c r="E231" s="268"/>
      <c r="F231" s="298"/>
      <c r="G231" s="133"/>
      <c r="H231" s="227"/>
      <c r="I231" s="209"/>
      <c r="J231" s="133"/>
      <c r="K231" s="227"/>
      <c r="L231" s="132"/>
      <c r="M231" s="133"/>
      <c r="N231" s="227"/>
      <c r="O231" s="219"/>
      <c r="P231" s="243"/>
      <c r="Q231" s="227"/>
      <c r="R231" s="219"/>
      <c r="S231" s="243"/>
      <c r="T231" s="244"/>
      <c r="U231" s="227"/>
      <c r="V231" s="132"/>
      <c r="W231" s="228"/>
      <c r="X231" s="133"/>
      <c r="Y231" s="133"/>
      <c r="Z231" s="133"/>
      <c r="AA231" s="133"/>
      <c r="AB231" s="133"/>
      <c r="AC231" s="133"/>
      <c r="AD231" s="133"/>
    </row>
    <row r="232" spans="1:30" s="70" customFormat="1" ht="13" x14ac:dyDescent="0.3">
      <c r="A232" s="143">
        <v>32</v>
      </c>
      <c r="B232" s="144" t="s">
        <v>23</v>
      </c>
      <c r="C232" s="212"/>
      <c r="D232" s="225"/>
      <c r="E232" s="267"/>
      <c r="F232" s="297"/>
      <c r="G232" s="146"/>
      <c r="H232" s="225"/>
      <c r="I232" s="261"/>
      <c r="J232" s="146"/>
      <c r="K232" s="225"/>
      <c r="L232" s="145"/>
      <c r="M232" s="146"/>
      <c r="N232" s="225"/>
      <c r="O232" s="218"/>
      <c r="P232" s="251"/>
      <c r="Q232" s="225"/>
      <c r="R232" s="218"/>
      <c r="S232" s="251"/>
      <c r="T232" s="242"/>
      <c r="U232" s="225"/>
      <c r="V232" s="145"/>
      <c r="W232" s="226"/>
      <c r="X232" s="146"/>
      <c r="Y232" s="146"/>
      <c r="Z232" s="146"/>
      <c r="AA232" s="146"/>
      <c r="AB232" s="146"/>
      <c r="AC232" s="146"/>
      <c r="AD232" s="146"/>
    </row>
    <row r="233" spans="1:30" s="10" customFormat="1" ht="13" x14ac:dyDescent="0.3">
      <c r="A233" s="148">
        <v>3211</v>
      </c>
      <c r="B233" s="149" t="s">
        <v>46</v>
      </c>
      <c r="C233" s="210"/>
      <c r="D233" s="221"/>
      <c r="E233" s="266"/>
      <c r="F233" s="296"/>
      <c r="G233" s="136"/>
      <c r="H233" s="221"/>
      <c r="I233" s="208"/>
      <c r="J233" s="136"/>
      <c r="K233" s="221"/>
      <c r="L233" s="135"/>
      <c r="M233" s="136"/>
      <c r="N233" s="221"/>
      <c r="O233" s="216"/>
      <c r="P233" s="254"/>
      <c r="Q233" s="221"/>
      <c r="R233" s="216"/>
      <c r="S233" s="254"/>
      <c r="T233" s="241"/>
      <c r="U233" s="221"/>
      <c r="V233" s="135"/>
      <c r="W233" s="222"/>
      <c r="X233" s="136"/>
      <c r="Y233" s="136"/>
      <c r="Z233" s="136"/>
      <c r="AA233" s="136"/>
      <c r="AB233" s="136"/>
      <c r="AC233" s="136"/>
      <c r="AD233" s="136"/>
    </row>
    <row r="234" spans="1:30" s="10" customFormat="1" ht="23" x14ac:dyDescent="0.3">
      <c r="A234" s="148">
        <v>3212</v>
      </c>
      <c r="B234" s="149" t="s">
        <v>47</v>
      </c>
      <c r="C234" s="210"/>
      <c r="D234" s="221"/>
      <c r="E234" s="266"/>
      <c r="F234" s="296"/>
      <c r="G234" s="136"/>
      <c r="H234" s="221"/>
      <c r="I234" s="208"/>
      <c r="J234" s="136"/>
      <c r="K234" s="221"/>
      <c r="L234" s="135"/>
      <c r="M234" s="136"/>
      <c r="N234" s="221"/>
      <c r="O234" s="216"/>
      <c r="P234" s="254"/>
      <c r="Q234" s="221"/>
      <c r="R234" s="216"/>
      <c r="S234" s="254"/>
      <c r="T234" s="241"/>
      <c r="U234" s="221"/>
      <c r="V234" s="135"/>
      <c r="W234" s="222"/>
      <c r="X234" s="136"/>
      <c r="Y234" s="136"/>
      <c r="Z234" s="136"/>
      <c r="AA234" s="136"/>
      <c r="AB234" s="136"/>
      <c r="AC234" s="136"/>
      <c r="AD234" s="136"/>
    </row>
    <row r="235" spans="1:30" s="10" customFormat="1" ht="13" x14ac:dyDescent="0.3">
      <c r="A235" s="148">
        <v>3213</v>
      </c>
      <c r="B235" s="149" t="s">
        <v>48</v>
      </c>
      <c r="C235" s="210"/>
      <c r="D235" s="221"/>
      <c r="E235" s="266"/>
      <c r="F235" s="296"/>
      <c r="G235" s="136"/>
      <c r="H235" s="221"/>
      <c r="I235" s="208"/>
      <c r="J235" s="136"/>
      <c r="K235" s="221"/>
      <c r="L235" s="135"/>
      <c r="M235" s="136"/>
      <c r="N235" s="221"/>
      <c r="O235" s="216"/>
      <c r="P235" s="254"/>
      <c r="Q235" s="221"/>
      <c r="R235" s="216"/>
      <c r="S235" s="254"/>
      <c r="T235" s="241"/>
      <c r="U235" s="221"/>
      <c r="V235" s="135"/>
      <c r="W235" s="222"/>
      <c r="X235" s="136"/>
      <c r="Y235" s="136"/>
      <c r="Z235" s="136"/>
      <c r="AA235" s="136"/>
      <c r="AB235" s="136"/>
      <c r="AC235" s="136"/>
      <c r="AD235" s="136"/>
    </row>
    <row r="236" spans="1:30" s="10" customFormat="1" ht="13" x14ac:dyDescent="0.3">
      <c r="A236" s="148">
        <v>3214</v>
      </c>
      <c r="B236" s="149" t="s">
        <v>49</v>
      </c>
      <c r="C236" s="210"/>
      <c r="D236" s="221"/>
      <c r="E236" s="266"/>
      <c r="F236" s="296"/>
      <c r="G236" s="136"/>
      <c r="H236" s="221"/>
      <c r="I236" s="208"/>
      <c r="J236" s="136"/>
      <c r="K236" s="221"/>
      <c r="L236" s="135"/>
      <c r="M236" s="136"/>
      <c r="N236" s="221"/>
      <c r="O236" s="216"/>
      <c r="P236" s="254"/>
      <c r="Q236" s="221"/>
      <c r="R236" s="216"/>
      <c r="S236" s="254"/>
      <c r="T236" s="241"/>
      <c r="U236" s="221"/>
      <c r="V236" s="135"/>
      <c r="W236" s="222"/>
      <c r="X236" s="136"/>
      <c r="Y236" s="136"/>
      <c r="Z236" s="136"/>
      <c r="AA236" s="136"/>
      <c r="AB236" s="136"/>
      <c r="AC236" s="136"/>
      <c r="AD236" s="136"/>
    </row>
    <row r="237" spans="1:30" s="10" customFormat="1" ht="13" x14ac:dyDescent="0.3">
      <c r="A237" s="148">
        <v>3221</v>
      </c>
      <c r="B237" s="149" t="s">
        <v>39</v>
      </c>
      <c r="C237" s="210"/>
      <c r="D237" s="221"/>
      <c r="E237" s="266"/>
      <c r="F237" s="296"/>
      <c r="G237" s="136"/>
      <c r="H237" s="221"/>
      <c r="I237" s="208"/>
      <c r="J237" s="136"/>
      <c r="K237" s="221"/>
      <c r="L237" s="135"/>
      <c r="M237" s="136"/>
      <c r="N237" s="221"/>
      <c r="O237" s="216"/>
      <c r="P237" s="254"/>
      <c r="Q237" s="221"/>
      <c r="R237" s="216"/>
      <c r="S237" s="254"/>
      <c r="T237" s="241"/>
      <c r="U237" s="221"/>
      <c r="V237" s="135"/>
      <c r="W237" s="222"/>
      <c r="X237" s="136"/>
      <c r="Y237" s="136"/>
      <c r="Z237" s="136"/>
      <c r="AA237" s="136"/>
      <c r="AB237" s="136"/>
      <c r="AC237" s="136"/>
      <c r="AD237" s="136"/>
    </row>
    <row r="238" spans="1:30" s="10" customFormat="1" ht="13" x14ac:dyDescent="0.3">
      <c r="A238" s="148">
        <v>3222</v>
      </c>
      <c r="B238" s="149" t="s">
        <v>40</v>
      </c>
      <c r="C238" s="210"/>
      <c r="D238" s="221"/>
      <c r="E238" s="266"/>
      <c r="F238" s="296"/>
      <c r="G238" s="136"/>
      <c r="H238" s="221"/>
      <c r="I238" s="208"/>
      <c r="J238" s="136"/>
      <c r="K238" s="221"/>
      <c r="L238" s="135"/>
      <c r="M238" s="136"/>
      <c r="N238" s="221"/>
      <c r="O238" s="216"/>
      <c r="P238" s="254"/>
      <c r="Q238" s="221"/>
      <c r="R238" s="216"/>
      <c r="S238" s="254"/>
      <c r="T238" s="241"/>
      <c r="U238" s="221"/>
      <c r="V238" s="135"/>
      <c r="W238" s="222"/>
      <c r="X238" s="136"/>
      <c r="Y238" s="136"/>
      <c r="Z238" s="136"/>
      <c r="AA238" s="136"/>
      <c r="AB238" s="136"/>
      <c r="AC238" s="136"/>
      <c r="AD238" s="136"/>
    </row>
    <row r="239" spans="1:30" s="10" customFormat="1" ht="13" x14ac:dyDescent="0.3">
      <c r="A239" s="148">
        <v>3223</v>
      </c>
      <c r="B239" s="149" t="s">
        <v>51</v>
      </c>
      <c r="C239" s="210"/>
      <c r="D239" s="221"/>
      <c r="E239" s="266"/>
      <c r="F239" s="296"/>
      <c r="G239" s="136"/>
      <c r="H239" s="221"/>
      <c r="I239" s="208"/>
      <c r="J239" s="136"/>
      <c r="K239" s="221"/>
      <c r="L239" s="135"/>
      <c r="M239" s="136"/>
      <c r="N239" s="221"/>
      <c r="O239" s="216"/>
      <c r="P239" s="254"/>
      <c r="Q239" s="221"/>
      <c r="R239" s="216"/>
      <c r="S239" s="254"/>
      <c r="T239" s="241"/>
      <c r="U239" s="221"/>
      <c r="V239" s="135"/>
      <c r="W239" s="222"/>
      <c r="X239" s="136"/>
      <c r="Y239" s="136"/>
      <c r="Z239" s="136"/>
      <c r="AA239" s="136"/>
      <c r="AB239" s="136"/>
      <c r="AC239" s="136"/>
      <c r="AD239" s="136"/>
    </row>
    <row r="240" spans="1:30" s="10" customFormat="1" ht="23" x14ac:dyDescent="0.3">
      <c r="A240" s="148">
        <v>3224</v>
      </c>
      <c r="B240" s="149" t="s">
        <v>52</v>
      </c>
      <c r="C240" s="210"/>
      <c r="D240" s="221"/>
      <c r="E240" s="266"/>
      <c r="F240" s="296"/>
      <c r="G240" s="136"/>
      <c r="H240" s="221"/>
      <c r="I240" s="208"/>
      <c r="J240" s="136"/>
      <c r="K240" s="221"/>
      <c r="L240" s="135"/>
      <c r="M240" s="136"/>
      <c r="N240" s="221"/>
      <c r="O240" s="216"/>
      <c r="P240" s="254"/>
      <c r="Q240" s="221"/>
      <c r="R240" s="216"/>
      <c r="S240" s="254"/>
      <c r="T240" s="241"/>
      <c r="U240" s="221"/>
      <c r="V240" s="135"/>
      <c r="W240" s="222"/>
      <c r="X240" s="136"/>
      <c r="Y240" s="136"/>
      <c r="Z240" s="136"/>
      <c r="AA240" s="136"/>
      <c r="AB240" s="136"/>
      <c r="AC240" s="136"/>
      <c r="AD240" s="136"/>
    </row>
    <row r="241" spans="1:30" x14ac:dyDescent="0.25">
      <c r="A241" s="148">
        <v>3225</v>
      </c>
      <c r="B241" s="149" t="s">
        <v>53</v>
      </c>
      <c r="C241" s="213"/>
      <c r="D241" s="227"/>
      <c r="E241" s="268"/>
      <c r="F241" s="298"/>
      <c r="G241" s="133"/>
      <c r="H241" s="227"/>
      <c r="I241" s="209"/>
      <c r="J241" s="133"/>
      <c r="K241" s="227"/>
      <c r="L241" s="132"/>
      <c r="M241" s="133"/>
      <c r="N241" s="227"/>
      <c r="O241" s="219"/>
      <c r="P241" s="243"/>
      <c r="Q241" s="227"/>
      <c r="R241" s="219"/>
      <c r="S241" s="243"/>
      <c r="T241" s="244"/>
      <c r="U241" s="227"/>
      <c r="V241" s="132"/>
      <c r="W241" s="228"/>
      <c r="X241" s="133"/>
      <c r="Y241" s="133"/>
      <c r="Z241" s="133"/>
      <c r="AA241" s="133"/>
      <c r="AB241" s="133"/>
      <c r="AC241" s="133"/>
      <c r="AD241" s="133"/>
    </row>
    <row r="242" spans="1:30" x14ac:dyDescent="0.25">
      <c r="A242" s="148">
        <v>3226</v>
      </c>
      <c r="B242" s="149" t="s">
        <v>195</v>
      </c>
      <c r="C242" s="213"/>
      <c r="D242" s="227"/>
      <c r="E242" s="268"/>
      <c r="F242" s="298"/>
      <c r="G242" s="133"/>
      <c r="H242" s="227"/>
      <c r="I242" s="209"/>
      <c r="J242" s="133"/>
      <c r="K242" s="227"/>
      <c r="L242" s="132"/>
      <c r="M242" s="133"/>
      <c r="N242" s="227"/>
      <c r="O242" s="219"/>
      <c r="P242" s="243"/>
      <c r="Q242" s="227"/>
      <c r="R242" s="219"/>
      <c r="S242" s="243"/>
      <c r="T242" s="244"/>
      <c r="U242" s="227"/>
      <c r="V242" s="132"/>
      <c r="W242" s="228"/>
      <c r="X242" s="133"/>
      <c r="Y242" s="133"/>
      <c r="Z242" s="133"/>
      <c r="AA242" s="133"/>
      <c r="AB242" s="133"/>
      <c r="AC242" s="133"/>
      <c r="AD242" s="133"/>
    </row>
    <row r="243" spans="1:30" x14ac:dyDescent="0.25">
      <c r="A243" s="148">
        <v>3227</v>
      </c>
      <c r="B243" s="149" t="s">
        <v>54</v>
      </c>
      <c r="C243" s="213"/>
      <c r="D243" s="227"/>
      <c r="E243" s="268"/>
      <c r="F243" s="298"/>
      <c r="G243" s="133"/>
      <c r="H243" s="227"/>
      <c r="I243" s="209"/>
      <c r="J243" s="133"/>
      <c r="K243" s="227"/>
      <c r="L243" s="132"/>
      <c r="M243" s="133"/>
      <c r="N243" s="227"/>
      <c r="O243" s="219"/>
      <c r="P243" s="243"/>
      <c r="Q243" s="227"/>
      <c r="R243" s="219"/>
      <c r="S243" s="243"/>
      <c r="T243" s="244"/>
      <c r="U243" s="227"/>
      <c r="V243" s="132"/>
      <c r="W243" s="228"/>
      <c r="X243" s="133"/>
      <c r="Y243" s="133"/>
      <c r="Z243" s="133"/>
      <c r="AA243" s="133"/>
      <c r="AB243" s="133"/>
      <c r="AC243" s="133"/>
      <c r="AD243" s="133"/>
    </row>
    <row r="244" spans="1:30" s="10" customFormat="1" ht="13" x14ac:dyDescent="0.3">
      <c r="A244" s="148">
        <v>3231</v>
      </c>
      <c r="B244" s="149" t="s">
        <v>57</v>
      </c>
      <c r="C244" s="210"/>
      <c r="D244" s="221"/>
      <c r="E244" s="266"/>
      <c r="F244" s="296"/>
      <c r="G244" s="136"/>
      <c r="H244" s="221"/>
      <c r="I244" s="208"/>
      <c r="J244" s="136"/>
      <c r="K244" s="221"/>
      <c r="L244" s="135"/>
      <c r="M244" s="136"/>
      <c r="N244" s="221"/>
      <c r="O244" s="216"/>
      <c r="P244" s="254"/>
      <c r="Q244" s="221"/>
      <c r="R244" s="216"/>
      <c r="S244" s="254"/>
      <c r="T244" s="241"/>
      <c r="U244" s="221"/>
      <c r="V244" s="135"/>
      <c r="W244" s="222"/>
      <c r="X244" s="136"/>
      <c r="Y244" s="136"/>
      <c r="Z244" s="136"/>
      <c r="AA244" s="136"/>
      <c r="AB244" s="136"/>
      <c r="AC244" s="136"/>
      <c r="AD244" s="136"/>
    </row>
    <row r="245" spans="1:30" s="10" customFormat="1" ht="13" x14ac:dyDescent="0.3">
      <c r="A245" s="148">
        <v>3232</v>
      </c>
      <c r="B245" s="149" t="s">
        <v>43</v>
      </c>
      <c r="C245" s="210"/>
      <c r="D245" s="221"/>
      <c r="E245" s="266"/>
      <c r="F245" s="296"/>
      <c r="G245" s="136"/>
      <c r="H245" s="221"/>
      <c r="I245" s="208"/>
      <c r="J245" s="136"/>
      <c r="K245" s="221"/>
      <c r="L245" s="135"/>
      <c r="M245" s="136"/>
      <c r="N245" s="221"/>
      <c r="O245" s="216"/>
      <c r="P245" s="254"/>
      <c r="Q245" s="221"/>
      <c r="R245" s="216"/>
      <c r="S245" s="254"/>
      <c r="T245" s="241"/>
      <c r="U245" s="221"/>
      <c r="V245" s="135"/>
      <c r="W245" s="222"/>
      <c r="X245" s="136"/>
      <c r="Y245" s="136"/>
      <c r="Z245" s="136"/>
      <c r="AA245" s="136"/>
      <c r="AB245" s="136"/>
      <c r="AC245" s="136"/>
      <c r="AD245" s="136"/>
    </row>
    <row r="246" spans="1:30" s="10" customFormat="1" ht="13" x14ac:dyDescent="0.3">
      <c r="A246" s="148">
        <v>3233</v>
      </c>
      <c r="B246" s="149" t="s">
        <v>58</v>
      </c>
      <c r="C246" s="210"/>
      <c r="D246" s="221"/>
      <c r="E246" s="266"/>
      <c r="F246" s="296"/>
      <c r="G246" s="136"/>
      <c r="H246" s="221"/>
      <c r="I246" s="208"/>
      <c r="J246" s="136"/>
      <c r="K246" s="221"/>
      <c r="L246" s="135"/>
      <c r="M246" s="136"/>
      <c r="N246" s="221"/>
      <c r="O246" s="216"/>
      <c r="P246" s="254"/>
      <c r="Q246" s="221"/>
      <c r="R246" s="216"/>
      <c r="S246" s="254"/>
      <c r="T246" s="241"/>
      <c r="U246" s="221"/>
      <c r="V246" s="135"/>
      <c r="W246" s="222"/>
      <c r="X246" s="136"/>
      <c r="Y246" s="136"/>
      <c r="Z246" s="136"/>
      <c r="AA246" s="136"/>
      <c r="AB246" s="136"/>
      <c r="AC246" s="136"/>
      <c r="AD246" s="136"/>
    </row>
    <row r="247" spans="1:30" s="10" customFormat="1" ht="13" x14ac:dyDescent="0.3">
      <c r="A247" s="148">
        <v>3234</v>
      </c>
      <c r="B247" s="149" t="s">
        <v>59</v>
      </c>
      <c r="C247" s="210"/>
      <c r="D247" s="221"/>
      <c r="E247" s="266"/>
      <c r="F247" s="296"/>
      <c r="G247" s="136"/>
      <c r="H247" s="221"/>
      <c r="I247" s="208"/>
      <c r="J247" s="136"/>
      <c r="K247" s="221"/>
      <c r="L247" s="135"/>
      <c r="M247" s="136"/>
      <c r="N247" s="221"/>
      <c r="O247" s="216"/>
      <c r="P247" s="254"/>
      <c r="Q247" s="221"/>
      <c r="R247" s="216"/>
      <c r="S247" s="254"/>
      <c r="T247" s="241"/>
      <c r="U247" s="221"/>
      <c r="V247" s="135"/>
      <c r="W247" s="222"/>
      <c r="X247" s="136"/>
      <c r="Y247" s="136"/>
      <c r="Z247" s="136"/>
      <c r="AA247" s="136"/>
      <c r="AB247" s="136"/>
      <c r="AC247" s="136"/>
      <c r="AD247" s="136"/>
    </row>
    <row r="248" spans="1:30" s="10" customFormat="1" ht="13" x14ac:dyDescent="0.3">
      <c r="A248" s="148">
        <v>3235</v>
      </c>
      <c r="B248" s="149" t="s">
        <v>60</v>
      </c>
      <c r="C248" s="210"/>
      <c r="D248" s="221"/>
      <c r="E248" s="266"/>
      <c r="F248" s="296"/>
      <c r="G248" s="136"/>
      <c r="H248" s="221"/>
      <c r="I248" s="208"/>
      <c r="J248" s="136"/>
      <c r="K248" s="221"/>
      <c r="L248" s="135"/>
      <c r="M248" s="136"/>
      <c r="N248" s="221"/>
      <c r="O248" s="216"/>
      <c r="P248" s="254"/>
      <c r="Q248" s="221"/>
      <c r="R248" s="216"/>
      <c r="S248" s="254"/>
      <c r="T248" s="241"/>
      <c r="U248" s="221"/>
      <c r="V248" s="135"/>
      <c r="W248" s="222"/>
      <c r="X248" s="136"/>
      <c r="Y248" s="136"/>
      <c r="Z248" s="136"/>
      <c r="AA248" s="136"/>
      <c r="AB248" s="136"/>
      <c r="AC248" s="136"/>
      <c r="AD248" s="136"/>
    </row>
    <row r="249" spans="1:30" s="10" customFormat="1" ht="13" x14ac:dyDescent="0.3">
      <c r="A249" s="148">
        <v>3236</v>
      </c>
      <c r="B249" s="149" t="s">
        <v>61</v>
      </c>
      <c r="C249" s="210"/>
      <c r="D249" s="221"/>
      <c r="E249" s="266"/>
      <c r="F249" s="296"/>
      <c r="G249" s="136"/>
      <c r="H249" s="221"/>
      <c r="I249" s="208"/>
      <c r="J249" s="136"/>
      <c r="K249" s="221"/>
      <c r="L249" s="135"/>
      <c r="M249" s="136"/>
      <c r="N249" s="221"/>
      <c r="O249" s="216"/>
      <c r="P249" s="254"/>
      <c r="Q249" s="221"/>
      <c r="R249" s="216"/>
      <c r="S249" s="254"/>
      <c r="T249" s="241"/>
      <c r="U249" s="221"/>
      <c r="V249" s="135"/>
      <c r="W249" s="222"/>
      <c r="X249" s="136"/>
      <c r="Y249" s="136"/>
      <c r="Z249" s="136"/>
      <c r="AA249" s="136"/>
      <c r="AB249" s="136"/>
      <c r="AC249" s="136"/>
      <c r="AD249" s="136"/>
    </row>
    <row r="250" spans="1:30" s="10" customFormat="1" ht="13" x14ac:dyDescent="0.3">
      <c r="A250" s="148">
        <v>3237</v>
      </c>
      <c r="B250" s="149" t="s">
        <v>62</v>
      </c>
      <c r="C250" s="210"/>
      <c r="D250" s="221"/>
      <c r="E250" s="266"/>
      <c r="F250" s="296"/>
      <c r="G250" s="136"/>
      <c r="H250" s="221"/>
      <c r="I250" s="208"/>
      <c r="J250" s="136"/>
      <c r="K250" s="221"/>
      <c r="L250" s="135"/>
      <c r="M250" s="136"/>
      <c r="N250" s="221"/>
      <c r="O250" s="216"/>
      <c r="P250" s="254"/>
      <c r="Q250" s="221"/>
      <c r="R250" s="216"/>
      <c r="S250" s="254"/>
      <c r="T250" s="241"/>
      <c r="U250" s="221"/>
      <c r="V250" s="135"/>
      <c r="W250" s="222"/>
      <c r="X250" s="136"/>
      <c r="Y250" s="136"/>
      <c r="Z250" s="136"/>
      <c r="AA250" s="136"/>
      <c r="AB250" s="136"/>
      <c r="AC250" s="136"/>
      <c r="AD250" s="136"/>
    </row>
    <row r="251" spans="1:30" s="10" customFormat="1" ht="13" x14ac:dyDescent="0.3">
      <c r="A251" s="148">
        <v>3238</v>
      </c>
      <c r="B251" s="149" t="s">
        <v>63</v>
      </c>
      <c r="C251" s="210"/>
      <c r="D251" s="221"/>
      <c r="E251" s="266"/>
      <c r="F251" s="296"/>
      <c r="G251" s="136"/>
      <c r="H251" s="221"/>
      <c r="I251" s="208"/>
      <c r="J251" s="136"/>
      <c r="K251" s="221"/>
      <c r="L251" s="135"/>
      <c r="M251" s="136"/>
      <c r="N251" s="221"/>
      <c r="O251" s="216"/>
      <c r="P251" s="254"/>
      <c r="Q251" s="221"/>
      <c r="R251" s="216"/>
      <c r="S251" s="254"/>
      <c r="T251" s="241"/>
      <c r="U251" s="221"/>
      <c r="V251" s="135"/>
      <c r="W251" s="222"/>
      <c r="X251" s="136"/>
      <c r="Y251" s="136"/>
      <c r="Z251" s="136"/>
      <c r="AA251" s="136"/>
      <c r="AB251" s="136"/>
      <c r="AC251" s="136"/>
      <c r="AD251" s="136"/>
    </row>
    <row r="252" spans="1:30" x14ac:dyDescent="0.25">
      <c r="A252" s="148">
        <v>3239</v>
      </c>
      <c r="B252" s="149" t="s">
        <v>64</v>
      </c>
      <c r="C252" s="213"/>
      <c r="D252" s="227"/>
      <c r="E252" s="268"/>
      <c r="F252" s="298"/>
      <c r="G252" s="133"/>
      <c r="H252" s="227"/>
      <c r="I252" s="209"/>
      <c r="J252" s="133"/>
      <c r="K252" s="227"/>
      <c r="L252" s="132"/>
      <c r="M252" s="133"/>
      <c r="N252" s="227"/>
      <c r="O252" s="219"/>
      <c r="P252" s="243"/>
      <c r="Q252" s="227"/>
      <c r="R252" s="219"/>
      <c r="S252" s="243"/>
      <c r="T252" s="244"/>
      <c r="U252" s="227"/>
      <c r="V252" s="132"/>
      <c r="W252" s="228"/>
      <c r="X252" s="133"/>
      <c r="Y252" s="133"/>
      <c r="Z252" s="133"/>
      <c r="AA252" s="133"/>
      <c r="AB252" s="133"/>
      <c r="AC252" s="133"/>
      <c r="AD252" s="133"/>
    </row>
    <row r="253" spans="1:30" s="10" customFormat="1" ht="23" x14ac:dyDescent="0.3">
      <c r="A253" s="148">
        <v>3241</v>
      </c>
      <c r="B253" s="149" t="s">
        <v>66</v>
      </c>
      <c r="C253" s="210"/>
      <c r="D253" s="221"/>
      <c r="E253" s="266"/>
      <c r="F253" s="296"/>
      <c r="G253" s="136"/>
      <c r="H253" s="221"/>
      <c r="I253" s="208"/>
      <c r="J253" s="136"/>
      <c r="K253" s="221"/>
      <c r="L253" s="135"/>
      <c r="M253" s="136"/>
      <c r="N253" s="221"/>
      <c r="O253" s="216"/>
      <c r="P253" s="254"/>
      <c r="Q253" s="221"/>
      <c r="R253" s="216"/>
      <c r="S253" s="254"/>
      <c r="T253" s="241"/>
      <c r="U253" s="221"/>
      <c r="V253" s="135"/>
      <c r="W253" s="222"/>
      <c r="X253" s="136"/>
      <c r="Y253" s="136"/>
      <c r="Z253" s="136"/>
      <c r="AA253" s="136"/>
      <c r="AB253" s="136"/>
      <c r="AC253" s="136"/>
      <c r="AD253" s="136"/>
    </row>
    <row r="254" spans="1:30" s="10" customFormat="1" ht="13" x14ac:dyDescent="0.3">
      <c r="A254" s="148">
        <v>3291</v>
      </c>
      <c r="B254" s="150" t="s">
        <v>68</v>
      </c>
      <c r="C254" s="210"/>
      <c r="D254" s="221"/>
      <c r="E254" s="266"/>
      <c r="F254" s="296"/>
      <c r="G254" s="136"/>
      <c r="H254" s="221"/>
      <c r="I254" s="208"/>
      <c r="J254" s="136"/>
      <c r="K254" s="221"/>
      <c r="L254" s="135"/>
      <c r="M254" s="136"/>
      <c r="N254" s="221"/>
      <c r="O254" s="216"/>
      <c r="P254" s="254"/>
      <c r="Q254" s="221"/>
      <c r="R254" s="216"/>
      <c r="S254" s="254"/>
      <c r="T254" s="241"/>
      <c r="U254" s="221"/>
      <c r="V254" s="135"/>
      <c r="W254" s="222"/>
      <c r="X254" s="136"/>
      <c r="Y254" s="136"/>
      <c r="Z254" s="136"/>
      <c r="AA254" s="136"/>
      <c r="AB254" s="136"/>
      <c r="AC254" s="136"/>
      <c r="AD254" s="136"/>
    </row>
    <row r="255" spans="1:30" s="10" customFormat="1" ht="13" x14ac:dyDescent="0.3">
      <c r="A255" s="148">
        <v>3292</v>
      </c>
      <c r="B255" s="149" t="s">
        <v>69</v>
      </c>
      <c r="C255" s="210"/>
      <c r="D255" s="221"/>
      <c r="E255" s="266"/>
      <c r="F255" s="296"/>
      <c r="G255" s="136"/>
      <c r="H255" s="221"/>
      <c r="I255" s="208"/>
      <c r="J255" s="136"/>
      <c r="K255" s="221"/>
      <c r="L255" s="135"/>
      <c r="M255" s="136"/>
      <c r="N255" s="221"/>
      <c r="O255" s="216"/>
      <c r="P255" s="254"/>
      <c r="Q255" s="221"/>
      <c r="R255" s="216"/>
      <c r="S255" s="254"/>
      <c r="T255" s="241"/>
      <c r="U255" s="221"/>
      <c r="V255" s="135"/>
      <c r="W255" s="222"/>
      <c r="X255" s="136"/>
      <c r="Y255" s="136"/>
      <c r="Z255" s="136"/>
      <c r="AA255" s="136"/>
      <c r="AB255" s="136"/>
      <c r="AC255" s="136"/>
      <c r="AD255" s="136"/>
    </row>
    <row r="256" spans="1:30" s="10" customFormat="1" ht="13" x14ac:dyDescent="0.3">
      <c r="A256" s="148">
        <v>3293</v>
      </c>
      <c r="B256" s="149" t="s">
        <v>70</v>
      </c>
      <c r="C256" s="210"/>
      <c r="D256" s="221"/>
      <c r="E256" s="266"/>
      <c r="F256" s="296"/>
      <c r="G256" s="136"/>
      <c r="H256" s="221"/>
      <c r="I256" s="208"/>
      <c r="J256" s="136"/>
      <c r="K256" s="221"/>
      <c r="L256" s="135"/>
      <c r="M256" s="136"/>
      <c r="N256" s="221"/>
      <c r="O256" s="216"/>
      <c r="P256" s="254"/>
      <c r="Q256" s="221"/>
      <c r="R256" s="216"/>
      <c r="S256" s="254"/>
      <c r="T256" s="241"/>
      <c r="U256" s="221"/>
      <c r="V256" s="135"/>
      <c r="W256" s="222"/>
      <c r="X256" s="136"/>
      <c r="Y256" s="136"/>
      <c r="Z256" s="136"/>
      <c r="AA256" s="136"/>
      <c r="AB256" s="136"/>
      <c r="AC256" s="136"/>
      <c r="AD256" s="136"/>
    </row>
    <row r="257" spans="1:30" s="10" customFormat="1" ht="13" x14ac:dyDescent="0.3">
      <c r="A257" s="148">
        <v>3294</v>
      </c>
      <c r="B257" s="149" t="s">
        <v>196</v>
      </c>
      <c r="C257" s="210"/>
      <c r="D257" s="221"/>
      <c r="E257" s="266"/>
      <c r="F257" s="296"/>
      <c r="G257" s="136"/>
      <c r="H257" s="221"/>
      <c r="I257" s="208"/>
      <c r="J257" s="136"/>
      <c r="K257" s="221"/>
      <c r="L257" s="135"/>
      <c r="M257" s="136"/>
      <c r="N257" s="221"/>
      <c r="O257" s="216"/>
      <c r="P257" s="254"/>
      <c r="Q257" s="221"/>
      <c r="R257" s="216"/>
      <c r="S257" s="254"/>
      <c r="T257" s="241"/>
      <c r="U257" s="221"/>
      <c r="V257" s="135"/>
      <c r="W257" s="222"/>
      <c r="X257" s="136"/>
      <c r="Y257" s="136"/>
      <c r="Z257" s="136"/>
      <c r="AA257" s="136"/>
      <c r="AB257" s="136"/>
      <c r="AC257" s="136"/>
      <c r="AD257" s="136"/>
    </row>
    <row r="258" spans="1:30" s="10" customFormat="1" ht="13" x14ac:dyDescent="0.3">
      <c r="A258" s="148">
        <v>3295</v>
      </c>
      <c r="B258" s="149" t="s">
        <v>71</v>
      </c>
      <c r="C258" s="210"/>
      <c r="D258" s="221"/>
      <c r="E258" s="266"/>
      <c r="F258" s="296"/>
      <c r="G258" s="136"/>
      <c r="H258" s="221"/>
      <c r="I258" s="208"/>
      <c r="J258" s="136"/>
      <c r="K258" s="221"/>
      <c r="L258" s="135"/>
      <c r="M258" s="136"/>
      <c r="N258" s="221"/>
      <c r="O258" s="216"/>
      <c r="P258" s="254"/>
      <c r="Q258" s="221"/>
      <c r="R258" s="216"/>
      <c r="S258" s="254"/>
      <c r="T258" s="241"/>
      <c r="U258" s="221"/>
      <c r="V258" s="135"/>
      <c r="W258" s="222"/>
      <c r="X258" s="136"/>
      <c r="Y258" s="136"/>
      <c r="Z258" s="136"/>
      <c r="AA258" s="136"/>
      <c r="AB258" s="136"/>
      <c r="AC258" s="136"/>
      <c r="AD258" s="136"/>
    </row>
    <row r="259" spans="1:30" s="10" customFormat="1" ht="13" x14ac:dyDescent="0.3">
      <c r="A259" s="148">
        <v>3299</v>
      </c>
      <c r="B259" s="149" t="s">
        <v>197</v>
      </c>
      <c r="C259" s="210"/>
      <c r="D259" s="221"/>
      <c r="E259" s="266"/>
      <c r="F259" s="296"/>
      <c r="G259" s="136"/>
      <c r="H259" s="221"/>
      <c r="I259" s="208"/>
      <c r="J259" s="136"/>
      <c r="K259" s="221"/>
      <c r="L259" s="135"/>
      <c r="M259" s="136"/>
      <c r="N259" s="221"/>
      <c r="O259" s="216"/>
      <c r="P259" s="254"/>
      <c r="Q259" s="221"/>
      <c r="R259" s="216"/>
      <c r="S259" s="254"/>
      <c r="T259" s="241"/>
      <c r="U259" s="221"/>
      <c r="V259" s="135"/>
      <c r="W259" s="222"/>
      <c r="X259" s="136"/>
      <c r="Y259" s="136"/>
      <c r="Z259" s="136"/>
      <c r="AA259" s="136"/>
      <c r="AB259" s="136"/>
      <c r="AC259" s="136"/>
      <c r="AD259" s="136"/>
    </row>
    <row r="260" spans="1:30" s="70" customFormat="1" ht="13" x14ac:dyDescent="0.3">
      <c r="A260" s="143">
        <v>34</v>
      </c>
      <c r="B260" s="144" t="s">
        <v>74</v>
      </c>
      <c r="C260" s="212"/>
      <c r="D260" s="225"/>
      <c r="E260" s="267"/>
      <c r="F260" s="297"/>
      <c r="G260" s="146"/>
      <c r="H260" s="225"/>
      <c r="I260" s="261"/>
      <c r="J260" s="146"/>
      <c r="K260" s="225"/>
      <c r="L260" s="145"/>
      <c r="M260" s="146"/>
      <c r="N260" s="225"/>
      <c r="O260" s="218"/>
      <c r="P260" s="251"/>
      <c r="Q260" s="225"/>
      <c r="R260" s="218"/>
      <c r="S260" s="251"/>
      <c r="T260" s="242"/>
      <c r="U260" s="225"/>
      <c r="V260" s="145"/>
      <c r="W260" s="226"/>
      <c r="X260" s="146"/>
      <c r="Y260" s="146"/>
      <c r="Z260" s="146"/>
      <c r="AA260" s="146"/>
      <c r="AB260" s="146"/>
      <c r="AC260" s="146"/>
      <c r="AD260" s="146"/>
    </row>
    <row r="261" spans="1:30" s="10" customFormat="1" ht="13" x14ac:dyDescent="0.3">
      <c r="A261" s="148">
        <v>3431</v>
      </c>
      <c r="B261" s="150" t="s">
        <v>75</v>
      </c>
      <c r="C261" s="210"/>
      <c r="D261" s="221"/>
      <c r="E261" s="266"/>
      <c r="F261" s="296"/>
      <c r="G261" s="136"/>
      <c r="H261" s="221"/>
      <c r="I261" s="208"/>
      <c r="J261" s="136"/>
      <c r="K261" s="221"/>
      <c r="L261" s="135"/>
      <c r="M261" s="136"/>
      <c r="N261" s="221"/>
      <c r="O261" s="216"/>
      <c r="P261" s="254"/>
      <c r="Q261" s="221"/>
      <c r="R261" s="216"/>
      <c r="S261" s="254"/>
      <c r="T261" s="241"/>
      <c r="U261" s="221"/>
      <c r="V261" s="135"/>
      <c r="W261" s="222"/>
      <c r="X261" s="136"/>
      <c r="Y261" s="136"/>
      <c r="Z261" s="136"/>
      <c r="AA261" s="136"/>
      <c r="AB261" s="136"/>
      <c r="AC261" s="136"/>
      <c r="AD261" s="136"/>
    </row>
    <row r="262" spans="1:30" s="10" customFormat="1" ht="23" x14ac:dyDescent="0.3">
      <c r="A262" s="148">
        <v>3432</v>
      </c>
      <c r="B262" s="149" t="s">
        <v>76</v>
      </c>
      <c r="C262" s="210"/>
      <c r="D262" s="221"/>
      <c r="E262" s="266"/>
      <c r="F262" s="296"/>
      <c r="G262" s="136"/>
      <c r="H262" s="221"/>
      <c r="I262" s="208"/>
      <c r="J262" s="136"/>
      <c r="K262" s="221"/>
      <c r="L262" s="135"/>
      <c r="M262" s="136"/>
      <c r="N262" s="221"/>
      <c r="O262" s="216"/>
      <c r="P262" s="254"/>
      <c r="Q262" s="221"/>
      <c r="R262" s="216"/>
      <c r="S262" s="254"/>
      <c r="T262" s="241"/>
      <c r="U262" s="221"/>
      <c r="V262" s="135"/>
      <c r="W262" s="222"/>
      <c r="X262" s="136"/>
      <c r="Y262" s="136"/>
      <c r="Z262" s="136"/>
      <c r="AA262" s="136"/>
      <c r="AB262" s="136"/>
      <c r="AC262" s="136"/>
      <c r="AD262" s="136"/>
    </row>
    <row r="263" spans="1:30" s="10" customFormat="1" ht="13" x14ac:dyDescent="0.3">
      <c r="A263" s="148">
        <v>3433</v>
      </c>
      <c r="B263" s="149" t="s">
        <v>198</v>
      </c>
      <c r="C263" s="210"/>
      <c r="D263" s="221"/>
      <c r="E263" s="266"/>
      <c r="F263" s="296"/>
      <c r="G263" s="136"/>
      <c r="H263" s="221"/>
      <c r="I263" s="208"/>
      <c r="J263" s="136"/>
      <c r="K263" s="221"/>
      <c r="L263" s="135"/>
      <c r="M263" s="136"/>
      <c r="N263" s="221"/>
      <c r="O263" s="216"/>
      <c r="P263" s="254"/>
      <c r="Q263" s="221"/>
      <c r="R263" s="216"/>
      <c r="S263" s="254"/>
      <c r="T263" s="241"/>
      <c r="U263" s="221"/>
      <c r="V263" s="135"/>
      <c r="W263" s="222"/>
      <c r="X263" s="136"/>
      <c r="Y263" s="136"/>
      <c r="Z263" s="136"/>
      <c r="AA263" s="136"/>
      <c r="AB263" s="136"/>
      <c r="AC263" s="136"/>
      <c r="AD263" s="136"/>
    </row>
    <row r="264" spans="1:30" s="70" customFormat="1" ht="24.75" customHeight="1" x14ac:dyDescent="0.3">
      <c r="A264" s="153" t="s">
        <v>82</v>
      </c>
      <c r="B264" s="154" t="s">
        <v>83</v>
      </c>
      <c r="C264" s="212"/>
      <c r="D264" s="225"/>
      <c r="E264" s="267"/>
      <c r="F264" s="297"/>
      <c r="G264" s="146"/>
      <c r="H264" s="225"/>
      <c r="I264" s="261"/>
      <c r="J264" s="146"/>
      <c r="K264" s="225"/>
      <c r="L264" s="145"/>
      <c r="M264" s="146"/>
      <c r="N264" s="225"/>
      <c r="O264" s="218"/>
      <c r="P264" s="251"/>
      <c r="Q264" s="225"/>
      <c r="R264" s="218"/>
      <c r="S264" s="251"/>
      <c r="T264" s="242"/>
      <c r="U264" s="225"/>
      <c r="V264" s="145"/>
      <c r="W264" s="226"/>
      <c r="X264" s="146"/>
      <c r="Y264" s="146"/>
      <c r="Z264" s="146"/>
      <c r="AA264" s="146"/>
      <c r="AB264" s="146"/>
      <c r="AC264" s="146"/>
      <c r="AD264" s="146"/>
    </row>
    <row r="265" spans="1:30" s="10" customFormat="1" ht="13" x14ac:dyDescent="0.3">
      <c r="A265" s="148">
        <v>4221</v>
      </c>
      <c r="B265" s="149" t="s">
        <v>85</v>
      </c>
      <c r="C265" s="210"/>
      <c r="D265" s="221"/>
      <c r="E265" s="266"/>
      <c r="F265" s="296"/>
      <c r="G265" s="136"/>
      <c r="H265" s="221"/>
      <c r="I265" s="208"/>
      <c r="J265" s="136"/>
      <c r="K265" s="221"/>
      <c r="L265" s="135"/>
      <c r="M265" s="136"/>
      <c r="N265" s="221"/>
      <c r="O265" s="216"/>
      <c r="P265" s="254"/>
      <c r="Q265" s="221"/>
      <c r="R265" s="216"/>
      <c r="S265" s="254"/>
      <c r="T265" s="241"/>
      <c r="U265" s="221"/>
      <c r="V265" s="135"/>
      <c r="W265" s="222"/>
      <c r="X265" s="136"/>
      <c r="Y265" s="136"/>
      <c r="Z265" s="136"/>
      <c r="AA265" s="136"/>
      <c r="AB265" s="136"/>
      <c r="AC265" s="136"/>
      <c r="AD265" s="136"/>
    </row>
    <row r="266" spans="1:30" s="10" customFormat="1" ht="13" x14ac:dyDescent="0.3">
      <c r="A266" s="148">
        <v>4222</v>
      </c>
      <c r="B266" s="149" t="s">
        <v>86</v>
      </c>
      <c r="C266" s="210"/>
      <c r="D266" s="221"/>
      <c r="E266" s="266"/>
      <c r="F266" s="296"/>
      <c r="G266" s="136"/>
      <c r="H266" s="221"/>
      <c r="I266" s="208"/>
      <c r="J266" s="136"/>
      <c r="K266" s="221"/>
      <c r="L266" s="135"/>
      <c r="M266" s="136"/>
      <c r="N266" s="221"/>
      <c r="O266" s="216"/>
      <c r="P266" s="254"/>
      <c r="Q266" s="221"/>
      <c r="R266" s="216"/>
      <c r="S266" s="254"/>
      <c r="T266" s="241"/>
      <c r="U266" s="221"/>
      <c r="V266" s="135"/>
      <c r="W266" s="222"/>
      <c r="X266" s="136"/>
      <c r="Y266" s="136"/>
      <c r="Z266" s="136"/>
      <c r="AA266" s="136"/>
      <c r="AB266" s="136"/>
      <c r="AC266" s="136"/>
      <c r="AD266" s="136"/>
    </row>
    <row r="267" spans="1:30" s="10" customFormat="1" ht="13" x14ac:dyDescent="0.3">
      <c r="A267" s="148">
        <v>4223</v>
      </c>
      <c r="B267" s="149" t="s">
        <v>87</v>
      </c>
      <c r="C267" s="210"/>
      <c r="D267" s="221"/>
      <c r="E267" s="266"/>
      <c r="F267" s="296"/>
      <c r="G267" s="136"/>
      <c r="H267" s="221"/>
      <c r="I267" s="208"/>
      <c r="J267" s="136"/>
      <c r="K267" s="221"/>
      <c r="L267" s="135"/>
      <c r="M267" s="136"/>
      <c r="N267" s="221"/>
      <c r="O267" s="216"/>
      <c r="P267" s="254"/>
      <c r="Q267" s="221"/>
      <c r="R267" s="216"/>
      <c r="S267" s="254"/>
      <c r="T267" s="241"/>
      <c r="U267" s="221"/>
      <c r="V267" s="135"/>
      <c r="W267" s="222"/>
      <c r="X267" s="136"/>
      <c r="Y267" s="136"/>
      <c r="Z267" s="136"/>
      <c r="AA267" s="136"/>
      <c r="AB267" s="136"/>
      <c r="AC267" s="136"/>
      <c r="AD267" s="136"/>
    </row>
    <row r="268" spans="1:30" s="10" customFormat="1" ht="13" x14ac:dyDescent="0.3">
      <c r="A268" s="148">
        <v>4224</v>
      </c>
      <c r="B268" s="149" t="s">
        <v>88</v>
      </c>
      <c r="C268" s="210"/>
      <c r="D268" s="221"/>
      <c r="E268" s="266"/>
      <c r="F268" s="296"/>
      <c r="G268" s="136"/>
      <c r="H268" s="221"/>
      <c r="I268" s="208"/>
      <c r="J268" s="136"/>
      <c r="K268" s="221"/>
      <c r="L268" s="135"/>
      <c r="M268" s="136"/>
      <c r="N268" s="221"/>
      <c r="O268" s="216"/>
      <c r="P268" s="254"/>
      <c r="Q268" s="221"/>
      <c r="R268" s="216"/>
      <c r="S268" s="254"/>
      <c r="T268" s="241"/>
      <c r="U268" s="221"/>
      <c r="V268" s="135"/>
      <c r="W268" s="222"/>
      <c r="X268" s="136"/>
      <c r="Y268" s="136"/>
      <c r="Z268" s="136"/>
      <c r="AA268" s="136"/>
      <c r="AB268" s="136"/>
      <c r="AC268" s="136"/>
      <c r="AD268" s="136"/>
    </row>
    <row r="269" spans="1:30" s="10" customFormat="1" ht="13" x14ac:dyDescent="0.3">
      <c r="A269" s="148">
        <v>4225</v>
      </c>
      <c r="B269" s="149" t="s">
        <v>200</v>
      </c>
      <c r="C269" s="210"/>
      <c r="D269" s="221"/>
      <c r="E269" s="266"/>
      <c r="F269" s="296"/>
      <c r="G269" s="136"/>
      <c r="H269" s="221"/>
      <c r="I269" s="208"/>
      <c r="J269" s="136"/>
      <c r="K269" s="221"/>
      <c r="L269" s="135"/>
      <c r="M269" s="136"/>
      <c r="N269" s="221"/>
      <c r="O269" s="216"/>
      <c r="P269" s="254"/>
      <c r="Q269" s="221"/>
      <c r="R269" s="216"/>
      <c r="S269" s="254"/>
      <c r="T269" s="241"/>
      <c r="U269" s="221"/>
      <c r="V269" s="135"/>
      <c r="W269" s="222"/>
      <c r="X269" s="136"/>
      <c r="Y269" s="136"/>
      <c r="Z269" s="136"/>
      <c r="AA269" s="136"/>
      <c r="AB269" s="136"/>
      <c r="AC269" s="136"/>
      <c r="AD269" s="136"/>
    </row>
    <row r="270" spans="1:30" s="10" customFormat="1" ht="13" x14ac:dyDescent="0.3">
      <c r="A270" s="148">
        <v>4226</v>
      </c>
      <c r="B270" s="149" t="s">
        <v>89</v>
      </c>
      <c r="C270" s="210"/>
      <c r="D270" s="221"/>
      <c r="E270" s="266"/>
      <c r="F270" s="296"/>
      <c r="G270" s="136"/>
      <c r="H270" s="221"/>
      <c r="I270" s="208"/>
      <c r="J270" s="136"/>
      <c r="K270" s="221"/>
      <c r="L270" s="135"/>
      <c r="M270" s="136"/>
      <c r="N270" s="221"/>
      <c r="O270" s="216"/>
      <c r="P270" s="254"/>
      <c r="Q270" s="221"/>
      <c r="R270" s="216"/>
      <c r="S270" s="254"/>
      <c r="T270" s="241"/>
      <c r="U270" s="221"/>
      <c r="V270" s="135"/>
      <c r="W270" s="222"/>
      <c r="X270" s="136"/>
      <c r="Y270" s="136"/>
      <c r="Z270" s="136"/>
      <c r="AA270" s="136"/>
      <c r="AB270" s="136"/>
      <c r="AC270" s="136"/>
      <c r="AD270" s="136"/>
    </row>
    <row r="271" spans="1:30" s="10" customFormat="1" ht="13" x14ac:dyDescent="0.3">
      <c r="A271" s="148">
        <v>4227</v>
      </c>
      <c r="B271" s="150" t="s">
        <v>41</v>
      </c>
      <c r="C271" s="210"/>
      <c r="D271" s="221"/>
      <c r="E271" s="266"/>
      <c r="F271" s="296"/>
      <c r="G271" s="136"/>
      <c r="H271" s="221"/>
      <c r="I271" s="208"/>
      <c r="J271" s="136"/>
      <c r="K271" s="221"/>
      <c r="L271" s="135"/>
      <c r="M271" s="136"/>
      <c r="N271" s="221"/>
      <c r="O271" s="216"/>
      <c r="P271" s="254"/>
      <c r="Q271" s="221"/>
      <c r="R271" s="216"/>
      <c r="S271" s="254"/>
      <c r="T271" s="241"/>
      <c r="U271" s="221"/>
      <c r="V271" s="135"/>
      <c r="W271" s="222"/>
      <c r="X271" s="136"/>
      <c r="Y271" s="136"/>
      <c r="Z271" s="136"/>
      <c r="AA271" s="136"/>
      <c r="AB271" s="136"/>
      <c r="AC271" s="136"/>
      <c r="AD271" s="136"/>
    </row>
    <row r="272" spans="1:30" s="10" customFormat="1" ht="13" x14ac:dyDescent="0.3">
      <c r="A272" s="148">
        <v>4231</v>
      </c>
      <c r="B272" s="149" t="s">
        <v>90</v>
      </c>
      <c r="C272" s="210"/>
      <c r="D272" s="221"/>
      <c r="E272" s="266"/>
      <c r="F272" s="296"/>
      <c r="G272" s="136"/>
      <c r="H272" s="221"/>
      <c r="I272" s="208"/>
      <c r="J272" s="136"/>
      <c r="K272" s="221"/>
      <c r="L272" s="135"/>
      <c r="M272" s="136"/>
      <c r="N272" s="221"/>
      <c r="O272" s="216"/>
      <c r="P272" s="254"/>
      <c r="Q272" s="221"/>
      <c r="R272" s="216"/>
      <c r="S272" s="254"/>
      <c r="T272" s="241"/>
      <c r="U272" s="221"/>
      <c r="V272" s="135"/>
      <c r="W272" s="222"/>
      <c r="X272" s="136"/>
      <c r="Y272" s="136"/>
      <c r="Z272" s="136"/>
      <c r="AA272" s="136"/>
      <c r="AB272" s="136"/>
      <c r="AC272" s="136"/>
      <c r="AD272" s="136"/>
    </row>
    <row r="273" spans="1:30" s="10" customFormat="1" ht="13" x14ac:dyDescent="0.3">
      <c r="A273" s="148">
        <v>4241</v>
      </c>
      <c r="B273" s="149" t="s">
        <v>201</v>
      </c>
      <c r="C273" s="210"/>
      <c r="D273" s="221"/>
      <c r="E273" s="266"/>
      <c r="F273" s="296"/>
      <c r="G273" s="136"/>
      <c r="H273" s="221"/>
      <c r="I273" s="208"/>
      <c r="J273" s="136"/>
      <c r="K273" s="221"/>
      <c r="L273" s="135"/>
      <c r="M273" s="136"/>
      <c r="N273" s="221"/>
      <c r="O273" s="216"/>
      <c r="P273" s="254"/>
      <c r="Q273" s="221"/>
      <c r="R273" s="216"/>
      <c r="S273" s="254"/>
      <c r="T273" s="241"/>
      <c r="U273" s="221"/>
      <c r="V273" s="135"/>
      <c r="W273" s="222"/>
      <c r="X273" s="136"/>
      <c r="Y273" s="136"/>
      <c r="Z273" s="136"/>
      <c r="AA273" s="136"/>
      <c r="AB273" s="136"/>
      <c r="AC273" s="136"/>
      <c r="AD273" s="136"/>
    </row>
    <row r="274" spans="1:30" s="70" customFormat="1" ht="23" x14ac:dyDescent="0.3">
      <c r="A274" s="153" t="s">
        <v>95</v>
      </c>
      <c r="B274" s="154" t="s">
        <v>209</v>
      </c>
      <c r="C274" s="212"/>
      <c r="D274" s="225"/>
      <c r="E274" s="267"/>
      <c r="F274" s="297"/>
      <c r="G274" s="146"/>
      <c r="H274" s="225"/>
      <c r="I274" s="261"/>
      <c r="J274" s="146"/>
      <c r="K274" s="225"/>
      <c r="L274" s="145"/>
      <c r="M274" s="146"/>
      <c r="N274" s="225"/>
      <c r="O274" s="218"/>
      <c r="P274" s="251"/>
      <c r="Q274" s="225"/>
      <c r="R274" s="218"/>
      <c r="S274" s="251"/>
      <c r="T274" s="242"/>
      <c r="U274" s="225"/>
      <c r="V274" s="145"/>
      <c r="W274" s="226"/>
      <c r="X274" s="146"/>
      <c r="Y274" s="146"/>
      <c r="Z274" s="146"/>
      <c r="AA274" s="146"/>
      <c r="AB274" s="146"/>
      <c r="AC274" s="146"/>
      <c r="AD274" s="146"/>
    </row>
    <row r="275" spans="1:30" s="10" customFormat="1" ht="13" x14ac:dyDescent="0.3">
      <c r="A275" s="148">
        <v>4511</v>
      </c>
      <c r="B275" s="149" t="s">
        <v>42</v>
      </c>
      <c r="C275" s="210"/>
      <c r="D275" s="221"/>
      <c r="E275" s="266"/>
      <c r="F275" s="296"/>
      <c r="G275" s="136"/>
      <c r="H275" s="221"/>
      <c r="I275" s="208"/>
      <c r="J275" s="136"/>
      <c r="K275" s="221"/>
      <c r="L275" s="135"/>
      <c r="M275" s="136"/>
      <c r="N275" s="221"/>
      <c r="O275" s="216"/>
      <c r="P275" s="254"/>
      <c r="Q275" s="221"/>
      <c r="R275" s="216"/>
      <c r="S275" s="254"/>
      <c r="T275" s="241"/>
      <c r="U275" s="221"/>
      <c r="V275" s="135"/>
      <c r="W275" s="222"/>
      <c r="X275" s="136"/>
      <c r="Y275" s="136"/>
      <c r="Z275" s="136"/>
      <c r="AA275" s="136"/>
      <c r="AB275" s="136"/>
      <c r="AC275" s="136"/>
      <c r="AD275" s="136"/>
    </row>
    <row r="276" spans="1:30" s="10" customFormat="1" ht="13" x14ac:dyDescent="0.3">
      <c r="A276" s="139" t="s">
        <v>32</v>
      </c>
      <c r="B276" s="152" t="s">
        <v>211</v>
      </c>
      <c r="C276" s="211"/>
      <c r="D276" s="223"/>
      <c r="E276" s="270"/>
      <c r="F276" s="295"/>
      <c r="G276" s="238"/>
      <c r="H276" s="223"/>
      <c r="I276" s="263"/>
      <c r="J276" s="238"/>
      <c r="K276" s="223"/>
      <c r="L276" s="141"/>
      <c r="M276" s="238"/>
      <c r="N276" s="223"/>
      <c r="O276" s="217"/>
      <c r="P276" s="253"/>
      <c r="Q276" s="223"/>
      <c r="R276" s="217"/>
      <c r="S276" s="253"/>
      <c r="T276" s="246"/>
      <c r="U276" s="223"/>
      <c r="V276" s="135"/>
      <c r="W276" s="222"/>
      <c r="X276" s="136"/>
      <c r="Y276" s="136"/>
      <c r="Z276" s="136"/>
      <c r="AA276" s="136"/>
      <c r="AB276" s="136"/>
      <c r="AC276" s="136"/>
      <c r="AD276" s="136"/>
    </row>
    <row r="277" spans="1:30" s="10" customFormat="1" ht="13" x14ac:dyDescent="0.3">
      <c r="A277" s="130">
        <v>3</v>
      </c>
      <c r="B277" s="142" t="s">
        <v>192</v>
      </c>
      <c r="C277" s="210"/>
      <c r="D277" s="221"/>
      <c r="E277" s="266"/>
      <c r="F277" s="296"/>
      <c r="G277" s="136"/>
      <c r="H277" s="221"/>
      <c r="I277" s="208"/>
      <c r="J277" s="136"/>
      <c r="K277" s="221"/>
      <c r="L277" s="135"/>
      <c r="M277" s="136"/>
      <c r="N277" s="221"/>
      <c r="O277" s="216"/>
      <c r="P277" s="254"/>
      <c r="Q277" s="221"/>
      <c r="R277" s="216"/>
      <c r="S277" s="254"/>
      <c r="T277" s="241"/>
      <c r="U277" s="221"/>
      <c r="V277" s="135"/>
      <c r="W277" s="222"/>
      <c r="X277" s="136"/>
      <c r="Y277" s="136"/>
      <c r="Z277" s="136"/>
      <c r="AA277" s="136"/>
      <c r="AB277" s="136"/>
      <c r="AC277" s="136"/>
      <c r="AD277" s="136"/>
    </row>
    <row r="278" spans="1:30" s="70" customFormat="1" ht="13" x14ac:dyDescent="0.3">
      <c r="A278" s="143">
        <v>31</v>
      </c>
      <c r="B278" s="144" t="s">
        <v>20</v>
      </c>
      <c r="C278" s="212"/>
      <c r="D278" s="225"/>
      <c r="E278" s="267"/>
      <c r="F278" s="297"/>
      <c r="G278" s="146"/>
      <c r="H278" s="225"/>
      <c r="I278" s="261"/>
      <c r="J278" s="146"/>
      <c r="K278" s="225"/>
      <c r="L278" s="145"/>
      <c r="M278" s="146"/>
      <c r="N278" s="225"/>
      <c r="O278" s="218"/>
      <c r="P278" s="251"/>
      <c r="Q278" s="225"/>
      <c r="R278" s="218"/>
      <c r="S278" s="251"/>
      <c r="T278" s="242"/>
      <c r="U278" s="225"/>
      <c r="V278" s="145"/>
      <c r="W278" s="226"/>
      <c r="X278" s="146"/>
      <c r="Y278" s="146"/>
      <c r="Z278" s="146"/>
      <c r="AA278" s="146"/>
      <c r="AB278" s="146"/>
      <c r="AC278" s="146"/>
      <c r="AD278" s="146"/>
    </row>
    <row r="279" spans="1:30" x14ac:dyDescent="0.25">
      <c r="A279" s="147">
        <v>3111</v>
      </c>
      <c r="B279" s="131" t="s">
        <v>193</v>
      </c>
      <c r="C279" s="213"/>
      <c r="D279" s="227"/>
      <c r="E279" s="268"/>
      <c r="F279" s="298"/>
      <c r="G279" s="133"/>
      <c r="H279" s="227"/>
      <c r="I279" s="209"/>
      <c r="J279" s="133"/>
      <c r="K279" s="227"/>
      <c r="L279" s="132"/>
      <c r="M279" s="133"/>
      <c r="N279" s="227"/>
      <c r="O279" s="219"/>
      <c r="P279" s="243"/>
      <c r="Q279" s="227"/>
      <c r="R279" s="219"/>
      <c r="S279" s="243"/>
      <c r="T279" s="244"/>
      <c r="U279" s="227"/>
      <c r="V279" s="132"/>
      <c r="W279" s="228"/>
      <c r="X279" s="133"/>
      <c r="Y279" s="133"/>
      <c r="Z279" s="133"/>
      <c r="AA279" s="133"/>
      <c r="AB279" s="133"/>
      <c r="AC279" s="133"/>
      <c r="AD279" s="133"/>
    </row>
    <row r="280" spans="1:30" x14ac:dyDescent="0.25">
      <c r="A280" s="147">
        <v>3113</v>
      </c>
      <c r="B280" s="131" t="s">
        <v>44</v>
      </c>
      <c r="C280" s="213"/>
      <c r="D280" s="227"/>
      <c r="E280" s="268"/>
      <c r="F280" s="298"/>
      <c r="G280" s="133"/>
      <c r="H280" s="227"/>
      <c r="I280" s="209"/>
      <c r="J280" s="133"/>
      <c r="K280" s="227"/>
      <c r="L280" s="132"/>
      <c r="M280" s="133"/>
      <c r="N280" s="227"/>
      <c r="O280" s="219"/>
      <c r="P280" s="243"/>
      <c r="Q280" s="227"/>
      <c r="R280" s="219"/>
      <c r="S280" s="243"/>
      <c r="T280" s="244"/>
      <c r="U280" s="227"/>
      <c r="V280" s="132"/>
      <c r="W280" s="228"/>
      <c r="X280" s="133"/>
      <c r="Y280" s="133"/>
      <c r="Z280" s="133"/>
      <c r="AA280" s="133"/>
      <c r="AB280" s="133"/>
      <c r="AC280" s="133"/>
      <c r="AD280" s="133"/>
    </row>
    <row r="281" spans="1:30" x14ac:dyDescent="0.25">
      <c r="A281" s="147">
        <v>3114</v>
      </c>
      <c r="B281" s="131" t="s">
        <v>45</v>
      </c>
      <c r="C281" s="213"/>
      <c r="D281" s="227"/>
      <c r="E281" s="268"/>
      <c r="F281" s="298"/>
      <c r="G281" s="133"/>
      <c r="H281" s="227"/>
      <c r="I281" s="209"/>
      <c r="J281" s="133"/>
      <c r="K281" s="227"/>
      <c r="L281" s="132"/>
      <c r="M281" s="133"/>
      <c r="N281" s="227"/>
      <c r="O281" s="219"/>
      <c r="P281" s="243"/>
      <c r="Q281" s="227"/>
      <c r="R281" s="219"/>
      <c r="S281" s="243"/>
      <c r="T281" s="244"/>
      <c r="U281" s="227"/>
      <c r="V281" s="132"/>
      <c r="W281" s="228"/>
      <c r="X281" s="133"/>
      <c r="Y281" s="133"/>
      <c r="Z281" s="133"/>
      <c r="AA281" s="133"/>
      <c r="AB281" s="133"/>
      <c r="AC281" s="133"/>
      <c r="AD281" s="133"/>
    </row>
    <row r="282" spans="1:30" x14ac:dyDescent="0.25">
      <c r="A282" s="147">
        <v>3121</v>
      </c>
      <c r="B282" s="131" t="s">
        <v>21</v>
      </c>
      <c r="C282" s="213"/>
      <c r="D282" s="227"/>
      <c r="E282" s="268"/>
      <c r="F282" s="298"/>
      <c r="G282" s="133"/>
      <c r="H282" s="227"/>
      <c r="I282" s="209"/>
      <c r="J282" s="133"/>
      <c r="K282" s="227"/>
      <c r="L282" s="132"/>
      <c r="M282" s="133"/>
      <c r="N282" s="227"/>
      <c r="O282" s="219"/>
      <c r="P282" s="243"/>
      <c r="Q282" s="227"/>
      <c r="R282" s="219"/>
      <c r="S282" s="243"/>
      <c r="T282" s="244"/>
      <c r="U282" s="227"/>
      <c r="V282" s="132"/>
      <c r="W282" s="228"/>
      <c r="X282" s="133"/>
      <c r="Y282" s="133"/>
      <c r="Z282" s="133"/>
      <c r="AA282" s="133"/>
      <c r="AB282" s="133"/>
      <c r="AC282" s="133"/>
      <c r="AD282" s="133"/>
    </row>
    <row r="283" spans="1:30" x14ac:dyDescent="0.25">
      <c r="A283" s="147">
        <v>3131</v>
      </c>
      <c r="B283" s="131" t="s">
        <v>194</v>
      </c>
      <c r="C283" s="213"/>
      <c r="D283" s="227"/>
      <c r="E283" s="268"/>
      <c r="F283" s="298"/>
      <c r="G283" s="133"/>
      <c r="H283" s="227"/>
      <c r="I283" s="209"/>
      <c r="J283" s="133"/>
      <c r="K283" s="227"/>
      <c r="L283" s="132"/>
      <c r="M283" s="133"/>
      <c r="N283" s="227"/>
      <c r="O283" s="219"/>
      <c r="P283" s="243"/>
      <c r="Q283" s="227"/>
      <c r="R283" s="219"/>
      <c r="S283" s="243"/>
      <c r="T283" s="244"/>
      <c r="U283" s="227"/>
      <c r="V283" s="132"/>
      <c r="W283" s="228"/>
      <c r="X283" s="133"/>
      <c r="Y283" s="133"/>
      <c r="Z283" s="133"/>
      <c r="AA283" s="133"/>
      <c r="AB283" s="133"/>
      <c r="AC283" s="133"/>
      <c r="AD283" s="133"/>
    </row>
    <row r="284" spans="1:30" ht="25" x14ac:dyDescent="0.25">
      <c r="A284" s="147">
        <v>3132</v>
      </c>
      <c r="B284" s="131" t="s">
        <v>37</v>
      </c>
      <c r="C284" s="213"/>
      <c r="D284" s="227"/>
      <c r="E284" s="268"/>
      <c r="F284" s="298"/>
      <c r="G284" s="133"/>
      <c r="H284" s="227"/>
      <c r="I284" s="209"/>
      <c r="J284" s="133"/>
      <c r="K284" s="227"/>
      <c r="L284" s="132"/>
      <c r="M284" s="133"/>
      <c r="N284" s="227"/>
      <c r="O284" s="219"/>
      <c r="P284" s="243"/>
      <c r="Q284" s="227"/>
      <c r="R284" s="219"/>
      <c r="S284" s="243"/>
      <c r="T284" s="244"/>
      <c r="U284" s="227"/>
      <c r="V284" s="132"/>
      <c r="W284" s="228"/>
      <c r="X284" s="133"/>
      <c r="Y284" s="133"/>
      <c r="Z284" s="133"/>
      <c r="AA284" s="133"/>
      <c r="AB284" s="133"/>
      <c r="AC284" s="133"/>
      <c r="AD284" s="133"/>
    </row>
    <row r="285" spans="1:30" ht="23" x14ac:dyDescent="0.25">
      <c r="A285" s="148">
        <v>3133</v>
      </c>
      <c r="B285" s="149" t="s">
        <v>38</v>
      </c>
      <c r="C285" s="213"/>
      <c r="D285" s="227"/>
      <c r="E285" s="268"/>
      <c r="F285" s="298"/>
      <c r="G285" s="133"/>
      <c r="H285" s="227"/>
      <c r="I285" s="209"/>
      <c r="J285" s="133"/>
      <c r="K285" s="227"/>
      <c r="L285" s="132"/>
      <c r="M285" s="133"/>
      <c r="N285" s="227"/>
      <c r="O285" s="219"/>
      <c r="P285" s="243"/>
      <c r="Q285" s="227"/>
      <c r="R285" s="219"/>
      <c r="S285" s="243"/>
      <c r="T285" s="244"/>
      <c r="U285" s="227"/>
      <c r="V285" s="132"/>
      <c r="W285" s="228"/>
      <c r="X285" s="133"/>
      <c r="Y285" s="133"/>
      <c r="Z285" s="133"/>
      <c r="AA285" s="133"/>
      <c r="AB285" s="133"/>
      <c r="AC285" s="133"/>
      <c r="AD285" s="133"/>
    </row>
    <row r="286" spans="1:30" s="70" customFormat="1" ht="13" x14ac:dyDescent="0.3">
      <c r="A286" s="143">
        <v>32</v>
      </c>
      <c r="B286" s="144" t="s">
        <v>23</v>
      </c>
      <c r="C286" s="212"/>
      <c r="D286" s="225"/>
      <c r="E286" s="267"/>
      <c r="F286" s="297"/>
      <c r="G286" s="146"/>
      <c r="H286" s="225"/>
      <c r="I286" s="261"/>
      <c r="J286" s="146"/>
      <c r="K286" s="225"/>
      <c r="L286" s="145"/>
      <c r="M286" s="146"/>
      <c r="N286" s="225"/>
      <c r="O286" s="218"/>
      <c r="P286" s="251"/>
      <c r="Q286" s="225"/>
      <c r="R286" s="218"/>
      <c r="S286" s="251"/>
      <c r="T286" s="242"/>
      <c r="U286" s="225"/>
      <c r="V286" s="145"/>
      <c r="W286" s="226"/>
      <c r="X286" s="146"/>
      <c r="Y286" s="146"/>
      <c r="Z286" s="146"/>
      <c r="AA286" s="146"/>
      <c r="AB286" s="146"/>
      <c r="AC286" s="146"/>
      <c r="AD286" s="146"/>
    </row>
    <row r="287" spans="1:30" s="10" customFormat="1" ht="13" x14ac:dyDescent="0.3">
      <c r="A287" s="148">
        <v>3211</v>
      </c>
      <c r="B287" s="149" t="s">
        <v>46</v>
      </c>
      <c r="C287" s="210"/>
      <c r="D287" s="221"/>
      <c r="E287" s="266"/>
      <c r="F287" s="296"/>
      <c r="G287" s="136"/>
      <c r="H287" s="221"/>
      <c r="I287" s="208"/>
      <c r="J287" s="136"/>
      <c r="K287" s="221"/>
      <c r="L287" s="135"/>
      <c r="M287" s="136"/>
      <c r="N287" s="221"/>
      <c r="O287" s="216"/>
      <c r="P287" s="254"/>
      <c r="Q287" s="221"/>
      <c r="R287" s="216"/>
      <c r="S287" s="254"/>
      <c r="T287" s="241"/>
      <c r="U287" s="221"/>
      <c r="V287" s="135"/>
      <c r="W287" s="222"/>
      <c r="X287" s="136"/>
      <c r="Y287" s="136"/>
      <c r="Z287" s="136"/>
      <c r="AA287" s="136"/>
      <c r="AB287" s="136"/>
      <c r="AC287" s="136"/>
      <c r="AD287" s="136"/>
    </row>
    <row r="288" spans="1:30" s="10" customFormat="1" ht="23" x14ac:dyDescent="0.3">
      <c r="A288" s="148">
        <v>3212</v>
      </c>
      <c r="B288" s="149" t="s">
        <v>47</v>
      </c>
      <c r="C288" s="210"/>
      <c r="D288" s="221"/>
      <c r="E288" s="266"/>
      <c r="F288" s="296"/>
      <c r="G288" s="136"/>
      <c r="H288" s="221"/>
      <c r="I288" s="208"/>
      <c r="J288" s="136"/>
      <c r="K288" s="221"/>
      <c r="L288" s="135"/>
      <c r="M288" s="136"/>
      <c r="N288" s="221"/>
      <c r="O288" s="216"/>
      <c r="P288" s="254"/>
      <c r="Q288" s="221"/>
      <c r="R288" s="216"/>
      <c r="S288" s="254"/>
      <c r="T288" s="241"/>
      <c r="U288" s="221"/>
      <c r="V288" s="135"/>
      <c r="W288" s="222"/>
      <c r="X288" s="136"/>
      <c r="Y288" s="136"/>
      <c r="Z288" s="136"/>
      <c r="AA288" s="136"/>
      <c r="AB288" s="136"/>
      <c r="AC288" s="136"/>
      <c r="AD288" s="136"/>
    </row>
    <row r="289" spans="1:30" s="10" customFormat="1" ht="13" x14ac:dyDescent="0.3">
      <c r="A289" s="148">
        <v>3213</v>
      </c>
      <c r="B289" s="149" t="s">
        <v>48</v>
      </c>
      <c r="C289" s="210"/>
      <c r="D289" s="221"/>
      <c r="E289" s="266"/>
      <c r="F289" s="296"/>
      <c r="G289" s="136"/>
      <c r="H289" s="221"/>
      <c r="I289" s="208"/>
      <c r="J289" s="136"/>
      <c r="K289" s="221"/>
      <c r="L289" s="135"/>
      <c r="M289" s="136"/>
      <c r="N289" s="221"/>
      <c r="O289" s="216"/>
      <c r="P289" s="254"/>
      <c r="Q289" s="221"/>
      <c r="R289" s="216"/>
      <c r="S289" s="254"/>
      <c r="T289" s="241"/>
      <c r="U289" s="221"/>
      <c r="V289" s="135"/>
      <c r="W289" s="222"/>
      <c r="X289" s="136"/>
      <c r="Y289" s="136"/>
      <c r="Z289" s="136"/>
      <c r="AA289" s="136"/>
      <c r="AB289" s="136"/>
      <c r="AC289" s="136"/>
      <c r="AD289" s="136"/>
    </row>
    <row r="290" spans="1:30" s="10" customFormat="1" ht="13" x14ac:dyDescent="0.3">
      <c r="A290" s="148">
        <v>3214</v>
      </c>
      <c r="B290" s="149" t="s">
        <v>49</v>
      </c>
      <c r="C290" s="210"/>
      <c r="D290" s="221"/>
      <c r="E290" s="266"/>
      <c r="F290" s="296"/>
      <c r="G290" s="136"/>
      <c r="H290" s="221"/>
      <c r="I290" s="208"/>
      <c r="J290" s="136"/>
      <c r="K290" s="221"/>
      <c r="L290" s="135"/>
      <c r="M290" s="136"/>
      <c r="N290" s="221"/>
      <c r="O290" s="216"/>
      <c r="P290" s="254"/>
      <c r="Q290" s="221"/>
      <c r="R290" s="216"/>
      <c r="S290" s="254"/>
      <c r="T290" s="241"/>
      <c r="U290" s="221"/>
      <c r="V290" s="135"/>
      <c r="W290" s="222"/>
      <c r="X290" s="136"/>
      <c r="Y290" s="136"/>
      <c r="Z290" s="136"/>
      <c r="AA290" s="136"/>
      <c r="AB290" s="136"/>
      <c r="AC290" s="136"/>
      <c r="AD290" s="136"/>
    </row>
    <row r="291" spans="1:30" s="10" customFormat="1" ht="13" x14ac:dyDescent="0.3">
      <c r="A291" s="148">
        <v>3221</v>
      </c>
      <c r="B291" s="149" t="s">
        <v>39</v>
      </c>
      <c r="C291" s="210"/>
      <c r="D291" s="221"/>
      <c r="E291" s="266"/>
      <c r="F291" s="296"/>
      <c r="G291" s="136"/>
      <c r="H291" s="221"/>
      <c r="I291" s="208"/>
      <c r="J291" s="136"/>
      <c r="K291" s="221"/>
      <c r="L291" s="135"/>
      <c r="M291" s="136"/>
      <c r="N291" s="221"/>
      <c r="O291" s="216"/>
      <c r="P291" s="254"/>
      <c r="Q291" s="221"/>
      <c r="R291" s="216"/>
      <c r="S291" s="254"/>
      <c r="T291" s="241"/>
      <c r="U291" s="221"/>
      <c r="V291" s="135"/>
      <c r="W291" s="222"/>
      <c r="X291" s="136"/>
      <c r="Y291" s="136"/>
      <c r="Z291" s="136"/>
      <c r="AA291" s="136"/>
      <c r="AB291" s="136"/>
      <c r="AC291" s="136"/>
      <c r="AD291" s="136"/>
    </row>
    <row r="292" spans="1:30" s="10" customFormat="1" ht="13" x14ac:dyDescent="0.3">
      <c r="A292" s="148">
        <v>3222</v>
      </c>
      <c r="B292" s="149" t="s">
        <v>40</v>
      </c>
      <c r="C292" s="210"/>
      <c r="D292" s="221"/>
      <c r="E292" s="266"/>
      <c r="F292" s="296"/>
      <c r="G292" s="136"/>
      <c r="H292" s="221"/>
      <c r="I292" s="208"/>
      <c r="J292" s="136"/>
      <c r="K292" s="221"/>
      <c r="L292" s="135"/>
      <c r="M292" s="136"/>
      <c r="N292" s="221"/>
      <c r="O292" s="216"/>
      <c r="P292" s="254"/>
      <c r="Q292" s="221"/>
      <c r="R292" s="216"/>
      <c r="S292" s="254"/>
      <c r="T292" s="241"/>
      <c r="U292" s="221"/>
      <c r="V292" s="135"/>
      <c r="W292" s="222"/>
      <c r="X292" s="136"/>
      <c r="Y292" s="136"/>
      <c r="Z292" s="136"/>
      <c r="AA292" s="136"/>
      <c r="AB292" s="136"/>
      <c r="AC292" s="136"/>
      <c r="AD292" s="136"/>
    </row>
    <row r="293" spans="1:30" s="10" customFormat="1" ht="13" x14ac:dyDescent="0.3">
      <c r="A293" s="148">
        <v>3223</v>
      </c>
      <c r="B293" s="149" t="s">
        <v>51</v>
      </c>
      <c r="C293" s="210"/>
      <c r="D293" s="221"/>
      <c r="E293" s="266"/>
      <c r="F293" s="296"/>
      <c r="G293" s="136"/>
      <c r="H293" s="221"/>
      <c r="I293" s="208"/>
      <c r="J293" s="136"/>
      <c r="K293" s="221"/>
      <c r="L293" s="135"/>
      <c r="M293" s="136"/>
      <c r="N293" s="221"/>
      <c r="O293" s="216"/>
      <c r="P293" s="254"/>
      <c r="Q293" s="221"/>
      <c r="R293" s="216"/>
      <c r="S293" s="254"/>
      <c r="T293" s="241"/>
      <c r="U293" s="221"/>
      <c r="V293" s="135"/>
      <c r="W293" s="222"/>
      <c r="X293" s="136"/>
      <c r="Y293" s="136"/>
      <c r="Z293" s="136"/>
      <c r="AA293" s="136"/>
      <c r="AB293" s="136"/>
      <c r="AC293" s="136"/>
      <c r="AD293" s="136"/>
    </row>
    <row r="294" spans="1:30" s="10" customFormat="1" ht="23" x14ac:dyDescent="0.3">
      <c r="A294" s="148">
        <v>3224</v>
      </c>
      <c r="B294" s="149" t="s">
        <v>52</v>
      </c>
      <c r="C294" s="210"/>
      <c r="D294" s="221"/>
      <c r="E294" s="266"/>
      <c r="F294" s="296"/>
      <c r="G294" s="136"/>
      <c r="H294" s="221"/>
      <c r="I294" s="208"/>
      <c r="J294" s="136"/>
      <c r="K294" s="221"/>
      <c r="L294" s="135"/>
      <c r="M294" s="136"/>
      <c r="N294" s="221"/>
      <c r="O294" s="216"/>
      <c r="P294" s="254"/>
      <c r="Q294" s="221"/>
      <c r="R294" s="216"/>
      <c r="S294" s="254"/>
      <c r="T294" s="241"/>
      <c r="U294" s="221"/>
      <c r="V294" s="135"/>
      <c r="W294" s="222"/>
      <c r="X294" s="136"/>
      <c r="Y294" s="136"/>
      <c r="Z294" s="136"/>
      <c r="AA294" s="136"/>
      <c r="AB294" s="136"/>
      <c r="AC294" s="136"/>
      <c r="AD294" s="136"/>
    </row>
    <row r="295" spans="1:30" x14ac:dyDescent="0.25">
      <c r="A295" s="148">
        <v>3225</v>
      </c>
      <c r="B295" s="149" t="s">
        <v>53</v>
      </c>
      <c r="C295" s="213"/>
      <c r="D295" s="227"/>
      <c r="E295" s="219"/>
      <c r="F295" s="298"/>
      <c r="G295" s="133"/>
      <c r="H295" s="227"/>
      <c r="I295" s="209"/>
      <c r="J295" s="133"/>
      <c r="K295" s="227"/>
      <c r="L295" s="132"/>
      <c r="M295" s="133"/>
      <c r="N295" s="227"/>
      <c r="O295" s="219"/>
      <c r="P295" s="243"/>
      <c r="Q295" s="227"/>
      <c r="R295" s="219"/>
      <c r="S295" s="243"/>
      <c r="T295" s="244"/>
      <c r="U295" s="227"/>
      <c r="V295" s="132"/>
      <c r="W295" s="228"/>
      <c r="X295" s="133"/>
      <c r="Y295" s="133"/>
      <c r="Z295" s="133"/>
      <c r="AA295" s="133"/>
      <c r="AB295" s="133"/>
      <c r="AC295" s="133"/>
      <c r="AD295" s="133"/>
    </row>
    <row r="296" spans="1:30" x14ac:dyDescent="0.25">
      <c r="A296" s="148">
        <v>3226</v>
      </c>
      <c r="B296" s="149" t="s">
        <v>195</v>
      </c>
      <c r="C296" s="213"/>
      <c r="D296" s="227"/>
      <c r="E296" s="219"/>
      <c r="F296" s="298"/>
      <c r="G296" s="133"/>
      <c r="H296" s="227"/>
      <c r="I296" s="209"/>
      <c r="J296" s="133"/>
      <c r="K296" s="227"/>
      <c r="L296" s="132"/>
      <c r="M296" s="133"/>
      <c r="N296" s="227"/>
      <c r="O296" s="219"/>
      <c r="P296" s="243"/>
      <c r="Q296" s="227"/>
      <c r="R296" s="219"/>
      <c r="S296" s="243"/>
      <c r="T296" s="244"/>
      <c r="U296" s="227"/>
      <c r="V296" s="132"/>
      <c r="W296" s="228"/>
      <c r="X296" s="133"/>
      <c r="Y296" s="133"/>
      <c r="Z296" s="133"/>
      <c r="AA296" s="133"/>
      <c r="AB296" s="133"/>
      <c r="AC296" s="133"/>
      <c r="AD296" s="133"/>
    </row>
    <row r="297" spans="1:30" x14ac:dyDescent="0.25">
      <c r="A297" s="148">
        <v>3227</v>
      </c>
      <c r="B297" s="149" t="s">
        <v>54</v>
      </c>
      <c r="C297" s="213"/>
      <c r="D297" s="227"/>
      <c r="E297" s="219"/>
      <c r="F297" s="298"/>
      <c r="G297" s="133"/>
      <c r="H297" s="227"/>
      <c r="I297" s="209"/>
      <c r="J297" s="133"/>
      <c r="K297" s="227"/>
      <c r="L297" s="132"/>
      <c r="M297" s="133"/>
      <c r="N297" s="227"/>
      <c r="O297" s="219"/>
      <c r="P297" s="243"/>
      <c r="Q297" s="227"/>
      <c r="R297" s="219"/>
      <c r="S297" s="243"/>
      <c r="T297" s="244"/>
      <c r="U297" s="227"/>
      <c r="V297" s="132"/>
      <c r="W297" s="228"/>
      <c r="X297" s="133"/>
      <c r="Y297" s="133"/>
      <c r="Z297" s="133"/>
      <c r="AA297" s="133"/>
      <c r="AB297" s="133"/>
      <c r="AC297" s="133"/>
      <c r="AD297" s="133"/>
    </row>
    <row r="298" spans="1:30" s="10" customFormat="1" ht="13" x14ac:dyDescent="0.3">
      <c r="A298" s="148">
        <v>3231</v>
      </c>
      <c r="B298" s="149" t="s">
        <v>57</v>
      </c>
      <c r="C298" s="210"/>
      <c r="D298" s="221"/>
      <c r="E298" s="216"/>
      <c r="F298" s="296"/>
      <c r="G298" s="136"/>
      <c r="H298" s="221"/>
      <c r="I298" s="208"/>
      <c r="J298" s="136"/>
      <c r="K298" s="221"/>
      <c r="L298" s="135"/>
      <c r="M298" s="136"/>
      <c r="N298" s="221"/>
      <c r="O298" s="216"/>
      <c r="P298" s="254"/>
      <c r="Q298" s="221"/>
      <c r="R298" s="216"/>
      <c r="S298" s="254"/>
      <c r="T298" s="241"/>
      <c r="U298" s="221"/>
      <c r="V298" s="135"/>
      <c r="W298" s="222"/>
      <c r="X298" s="136"/>
      <c r="Y298" s="136"/>
      <c r="Z298" s="136"/>
      <c r="AA298" s="136"/>
      <c r="AB298" s="136"/>
      <c r="AC298" s="136"/>
      <c r="AD298" s="136"/>
    </row>
    <row r="299" spans="1:30" s="10" customFormat="1" ht="13" x14ac:dyDescent="0.3">
      <c r="A299" s="148">
        <v>3232</v>
      </c>
      <c r="B299" s="149" t="s">
        <v>43</v>
      </c>
      <c r="C299" s="210"/>
      <c r="D299" s="221"/>
      <c r="E299" s="216"/>
      <c r="F299" s="296"/>
      <c r="G299" s="136"/>
      <c r="H299" s="221"/>
      <c r="I299" s="208"/>
      <c r="J299" s="136"/>
      <c r="K299" s="221"/>
      <c r="L299" s="135"/>
      <c r="M299" s="136"/>
      <c r="N299" s="221"/>
      <c r="O299" s="216"/>
      <c r="P299" s="254"/>
      <c r="Q299" s="221"/>
      <c r="R299" s="216"/>
      <c r="S299" s="254"/>
      <c r="T299" s="241"/>
      <c r="U299" s="221"/>
      <c r="V299" s="135"/>
      <c r="W299" s="222"/>
      <c r="X299" s="136"/>
      <c r="Y299" s="136"/>
      <c r="Z299" s="136"/>
      <c r="AA299" s="136"/>
      <c r="AB299" s="136"/>
      <c r="AC299" s="136"/>
      <c r="AD299" s="136"/>
    </row>
    <row r="300" spans="1:30" s="10" customFormat="1" ht="13" x14ac:dyDescent="0.3">
      <c r="A300" s="148">
        <v>3233</v>
      </c>
      <c r="B300" s="149" t="s">
        <v>58</v>
      </c>
      <c r="C300" s="210"/>
      <c r="D300" s="221"/>
      <c r="E300" s="216"/>
      <c r="F300" s="296"/>
      <c r="G300" s="136"/>
      <c r="H300" s="221"/>
      <c r="I300" s="208"/>
      <c r="J300" s="136"/>
      <c r="K300" s="221"/>
      <c r="L300" s="135"/>
      <c r="M300" s="136"/>
      <c r="N300" s="221"/>
      <c r="O300" s="216"/>
      <c r="P300" s="254"/>
      <c r="Q300" s="221"/>
      <c r="R300" s="216"/>
      <c r="S300" s="254"/>
      <c r="T300" s="241"/>
      <c r="U300" s="221"/>
      <c r="V300" s="135"/>
      <c r="W300" s="222"/>
      <c r="X300" s="136"/>
      <c r="Y300" s="136"/>
      <c r="Z300" s="136"/>
      <c r="AA300" s="136"/>
      <c r="AB300" s="136"/>
      <c r="AC300" s="136"/>
      <c r="AD300" s="136"/>
    </row>
    <row r="301" spans="1:30" s="10" customFormat="1" ht="13" x14ac:dyDescent="0.3">
      <c r="A301" s="148">
        <v>3234</v>
      </c>
      <c r="B301" s="149" t="s">
        <v>59</v>
      </c>
      <c r="C301" s="210"/>
      <c r="D301" s="221"/>
      <c r="E301" s="216"/>
      <c r="F301" s="296"/>
      <c r="G301" s="136"/>
      <c r="H301" s="221"/>
      <c r="I301" s="208"/>
      <c r="J301" s="136"/>
      <c r="K301" s="221"/>
      <c r="L301" s="135"/>
      <c r="M301" s="136"/>
      <c r="N301" s="221"/>
      <c r="O301" s="216"/>
      <c r="P301" s="254"/>
      <c r="Q301" s="221"/>
      <c r="R301" s="216"/>
      <c r="S301" s="254"/>
      <c r="T301" s="241"/>
      <c r="U301" s="221"/>
      <c r="V301" s="135"/>
      <c r="W301" s="222"/>
      <c r="X301" s="136"/>
      <c r="Y301" s="136"/>
      <c r="Z301" s="136"/>
      <c r="AA301" s="136"/>
      <c r="AB301" s="136"/>
      <c r="AC301" s="136"/>
      <c r="AD301" s="136"/>
    </row>
    <row r="302" spans="1:30" s="10" customFormat="1" ht="13" x14ac:dyDescent="0.3">
      <c r="A302" s="148">
        <v>3235</v>
      </c>
      <c r="B302" s="149" t="s">
        <v>60</v>
      </c>
      <c r="C302" s="210"/>
      <c r="D302" s="221"/>
      <c r="E302" s="216"/>
      <c r="F302" s="296"/>
      <c r="G302" s="136"/>
      <c r="H302" s="221"/>
      <c r="I302" s="208"/>
      <c r="J302" s="136"/>
      <c r="K302" s="221"/>
      <c r="L302" s="135"/>
      <c r="M302" s="136"/>
      <c r="N302" s="221"/>
      <c r="O302" s="216"/>
      <c r="P302" s="254"/>
      <c r="Q302" s="221"/>
      <c r="R302" s="216"/>
      <c r="S302" s="254"/>
      <c r="T302" s="241"/>
      <c r="U302" s="221"/>
      <c r="V302" s="135"/>
      <c r="W302" s="222"/>
      <c r="X302" s="136"/>
      <c r="Y302" s="136"/>
      <c r="Z302" s="136"/>
      <c r="AA302" s="136"/>
      <c r="AB302" s="136"/>
      <c r="AC302" s="136"/>
      <c r="AD302" s="136"/>
    </row>
    <row r="303" spans="1:30" s="10" customFormat="1" ht="13" x14ac:dyDescent="0.3">
      <c r="A303" s="148">
        <v>3236</v>
      </c>
      <c r="B303" s="149" t="s">
        <v>61</v>
      </c>
      <c r="C303" s="210"/>
      <c r="D303" s="221"/>
      <c r="E303" s="216"/>
      <c r="F303" s="296"/>
      <c r="G303" s="136"/>
      <c r="H303" s="221"/>
      <c r="I303" s="208"/>
      <c r="J303" s="136"/>
      <c r="K303" s="221"/>
      <c r="L303" s="135"/>
      <c r="M303" s="136"/>
      <c r="N303" s="221"/>
      <c r="O303" s="216"/>
      <c r="P303" s="254"/>
      <c r="Q303" s="221"/>
      <c r="R303" s="216"/>
      <c r="S303" s="254"/>
      <c r="T303" s="241"/>
      <c r="U303" s="221"/>
      <c r="V303" s="135"/>
      <c r="W303" s="222"/>
      <c r="X303" s="136"/>
      <c r="Y303" s="136"/>
      <c r="Z303" s="136"/>
      <c r="AA303" s="136"/>
      <c r="AB303" s="136"/>
      <c r="AC303" s="136"/>
      <c r="AD303" s="136"/>
    </row>
    <row r="304" spans="1:30" s="10" customFormat="1" ht="13" x14ac:dyDescent="0.3">
      <c r="A304" s="148">
        <v>3237</v>
      </c>
      <c r="B304" s="149" t="s">
        <v>62</v>
      </c>
      <c r="C304" s="210"/>
      <c r="D304" s="221"/>
      <c r="E304" s="216"/>
      <c r="F304" s="296"/>
      <c r="G304" s="136"/>
      <c r="H304" s="221"/>
      <c r="I304" s="208"/>
      <c r="J304" s="136"/>
      <c r="K304" s="221"/>
      <c r="L304" s="135"/>
      <c r="M304" s="136"/>
      <c r="N304" s="221"/>
      <c r="O304" s="216"/>
      <c r="P304" s="254"/>
      <c r="Q304" s="221"/>
      <c r="R304" s="216"/>
      <c r="S304" s="254"/>
      <c r="T304" s="241"/>
      <c r="U304" s="221"/>
      <c r="V304" s="135"/>
      <c r="W304" s="222"/>
      <c r="X304" s="136"/>
      <c r="Y304" s="136"/>
      <c r="Z304" s="136"/>
      <c r="AA304" s="136"/>
      <c r="AB304" s="136"/>
      <c r="AC304" s="136"/>
      <c r="AD304" s="136"/>
    </row>
    <row r="305" spans="1:30" s="10" customFormat="1" ht="13" x14ac:dyDescent="0.3">
      <c r="A305" s="148">
        <v>3238</v>
      </c>
      <c r="B305" s="149" t="s">
        <v>63</v>
      </c>
      <c r="C305" s="210"/>
      <c r="D305" s="221"/>
      <c r="E305" s="216"/>
      <c r="F305" s="296"/>
      <c r="G305" s="136"/>
      <c r="H305" s="221"/>
      <c r="I305" s="208"/>
      <c r="J305" s="136"/>
      <c r="K305" s="221"/>
      <c r="L305" s="135"/>
      <c r="M305" s="136"/>
      <c r="N305" s="221"/>
      <c r="O305" s="216"/>
      <c r="P305" s="254"/>
      <c r="Q305" s="221"/>
      <c r="R305" s="216"/>
      <c r="S305" s="254"/>
      <c r="T305" s="241"/>
      <c r="U305" s="221"/>
      <c r="V305" s="135"/>
      <c r="W305" s="222"/>
      <c r="X305" s="136"/>
      <c r="Y305" s="136"/>
      <c r="Z305" s="136"/>
      <c r="AA305" s="136"/>
      <c r="AB305" s="136"/>
      <c r="AC305" s="136"/>
      <c r="AD305" s="136"/>
    </row>
    <row r="306" spans="1:30" x14ac:dyDescent="0.25">
      <c r="A306" s="148">
        <v>3239</v>
      </c>
      <c r="B306" s="149" t="s">
        <v>64</v>
      </c>
      <c r="C306" s="213"/>
      <c r="D306" s="227"/>
      <c r="E306" s="219"/>
      <c r="F306" s="298"/>
      <c r="G306" s="133"/>
      <c r="H306" s="227"/>
      <c r="I306" s="209"/>
      <c r="J306" s="133"/>
      <c r="K306" s="227"/>
      <c r="L306" s="132"/>
      <c r="M306" s="133"/>
      <c r="N306" s="227"/>
      <c r="O306" s="219"/>
      <c r="P306" s="243"/>
      <c r="Q306" s="227"/>
      <c r="R306" s="219"/>
      <c r="S306" s="243"/>
      <c r="T306" s="244"/>
      <c r="U306" s="227"/>
      <c r="V306" s="132"/>
      <c r="W306" s="228"/>
      <c r="X306" s="133"/>
      <c r="Y306" s="133"/>
      <c r="Z306" s="133"/>
      <c r="AA306" s="133"/>
      <c r="AB306" s="133"/>
      <c r="AC306" s="133"/>
      <c r="AD306" s="133"/>
    </row>
    <row r="307" spans="1:30" s="10" customFormat="1" ht="23" x14ac:dyDescent="0.3">
      <c r="A307" s="148">
        <v>3241</v>
      </c>
      <c r="B307" s="149" t="s">
        <v>66</v>
      </c>
      <c r="C307" s="210"/>
      <c r="D307" s="221"/>
      <c r="E307" s="216"/>
      <c r="F307" s="296"/>
      <c r="G307" s="136"/>
      <c r="H307" s="221"/>
      <c r="I307" s="208"/>
      <c r="J307" s="136"/>
      <c r="K307" s="221"/>
      <c r="L307" s="135"/>
      <c r="M307" s="136"/>
      <c r="N307" s="221"/>
      <c r="O307" s="216"/>
      <c r="P307" s="254"/>
      <c r="Q307" s="221"/>
      <c r="R307" s="216"/>
      <c r="S307" s="254"/>
      <c r="T307" s="241"/>
      <c r="U307" s="221"/>
      <c r="V307" s="135"/>
      <c r="W307" s="222"/>
      <c r="X307" s="136"/>
      <c r="Y307" s="136"/>
      <c r="Z307" s="136"/>
      <c r="AA307" s="136"/>
      <c r="AB307" s="136"/>
      <c r="AC307" s="136"/>
      <c r="AD307" s="136"/>
    </row>
    <row r="308" spans="1:30" s="10" customFormat="1" ht="13" x14ac:dyDescent="0.3">
      <c r="A308" s="148">
        <v>3291</v>
      </c>
      <c r="B308" s="150" t="s">
        <v>68</v>
      </c>
      <c r="C308" s="210"/>
      <c r="D308" s="221"/>
      <c r="E308" s="216"/>
      <c r="F308" s="296"/>
      <c r="G308" s="136"/>
      <c r="H308" s="221"/>
      <c r="I308" s="208"/>
      <c r="J308" s="136"/>
      <c r="K308" s="221"/>
      <c r="L308" s="135"/>
      <c r="M308" s="136"/>
      <c r="N308" s="221"/>
      <c r="O308" s="216"/>
      <c r="P308" s="254"/>
      <c r="Q308" s="221"/>
      <c r="R308" s="216"/>
      <c r="S308" s="254"/>
      <c r="T308" s="241"/>
      <c r="U308" s="221"/>
      <c r="V308" s="135"/>
      <c r="W308" s="222"/>
      <c r="X308" s="136"/>
      <c r="Y308" s="136"/>
      <c r="Z308" s="136"/>
      <c r="AA308" s="136"/>
      <c r="AB308" s="136"/>
      <c r="AC308" s="136"/>
      <c r="AD308" s="136"/>
    </row>
    <row r="309" spans="1:30" s="10" customFormat="1" ht="13" x14ac:dyDescent="0.3">
      <c r="A309" s="148">
        <v>3292</v>
      </c>
      <c r="B309" s="149" t="s">
        <v>69</v>
      </c>
      <c r="C309" s="210"/>
      <c r="D309" s="221"/>
      <c r="E309" s="216"/>
      <c r="F309" s="296"/>
      <c r="G309" s="136"/>
      <c r="H309" s="221"/>
      <c r="I309" s="208"/>
      <c r="J309" s="136"/>
      <c r="K309" s="221"/>
      <c r="L309" s="135"/>
      <c r="M309" s="136"/>
      <c r="N309" s="221"/>
      <c r="O309" s="216"/>
      <c r="P309" s="254"/>
      <c r="Q309" s="221"/>
      <c r="R309" s="216"/>
      <c r="S309" s="254"/>
      <c r="T309" s="241"/>
      <c r="U309" s="221"/>
      <c r="V309" s="135"/>
      <c r="W309" s="222"/>
      <c r="X309" s="136"/>
      <c r="Y309" s="136"/>
      <c r="Z309" s="136"/>
      <c r="AA309" s="136"/>
      <c r="AB309" s="136"/>
      <c r="AC309" s="136"/>
      <c r="AD309" s="136"/>
    </row>
    <row r="310" spans="1:30" s="10" customFormat="1" ht="13" x14ac:dyDescent="0.3">
      <c r="A310" s="148">
        <v>3293</v>
      </c>
      <c r="B310" s="149" t="s">
        <v>70</v>
      </c>
      <c r="C310" s="210"/>
      <c r="D310" s="221"/>
      <c r="E310" s="216"/>
      <c r="F310" s="296"/>
      <c r="G310" s="136"/>
      <c r="H310" s="221"/>
      <c r="I310" s="208"/>
      <c r="J310" s="136"/>
      <c r="K310" s="221"/>
      <c r="L310" s="135"/>
      <c r="M310" s="136"/>
      <c r="N310" s="221"/>
      <c r="O310" s="216"/>
      <c r="P310" s="254"/>
      <c r="Q310" s="221"/>
      <c r="R310" s="216"/>
      <c r="S310" s="254"/>
      <c r="T310" s="241"/>
      <c r="U310" s="221"/>
      <c r="V310" s="135"/>
      <c r="W310" s="222"/>
      <c r="X310" s="136"/>
      <c r="Y310" s="136"/>
      <c r="Z310" s="136"/>
      <c r="AA310" s="136"/>
      <c r="AB310" s="136"/>
      <c r="AC310" s="136"/>
      <c r="AD310" s="136"/>
    </row>
    <row r="311" spans="1:30" s="10" customFormat="1" ht="13" x14ac:dyDescent="0.3">
      <c r="A311" s="148">
        <v>3294</v>
      </c>
      <c r="B311" s="149" t="s">
        <v>196</v>
      </c>
      <c r="C311" s="210"/>
      <c r="D311" s="221"/>
      <c r="E311" s="216"/>
      <c r="F311" s="296"/>
      <c r="G311" s="136"/>
      <c r="H311" s="221"/>
      <c r="I311" s="208"/>
      <c r="J311" s="136"/>
      <c r="K311" s="221"/>
      <c r="L311" s="135"/>
      <c r="M311" s="136"/>
      <c r="N311" s="221"/>
      <c r="O311" s="216"/>
      <c r="P311" s="254"/>
      <c r="Q311" s="221"/>
      <c r="R311" s="216"/>
      <c r="S311" s="254"/>
      <c r="T311" s="241"/>
      <c r="U311" s="221"/>
      <c r="V311" s="135"/>
      <c r="W311" s="222"/>
      <c r="X311" s="136"/>
      <c r="Y311" s="136"/>
      <c r="Z311" s="136"/>
      <c r="AA311" s="136"/>
      <c r="AB311" s="136"/>
      <c r="AC311" s="136"/>
      <c r="AD311" s="136"/>
    </row>
    <row r="312" spans="1:30" s="10" customFormat="1" ht="13" x14ac:dyDescent="0.3">
      <c r="A312" s="148">
        <v>3295</v>
      </c>
      <c r="B312" s="149" t="s">
        <v>71</v>
      </c>
      <c r="C312" s="210"/>
      <c r="D312" s="221"/>
      <c r="E312" s="216"/>
      <c r="F312" s="296"/>
      <c r="G312" s="136"/>
      <c r="H312" s="221"/>
      <c r="I312" s="208"/>
      <c r="J312" s="136"/>
      <c r="K312" s="221"/>
      <c r="L312" s="135"/>
      <c r="M312" s="136"/>
      <c r="N312" s="221"/>
      <c r="O312" s="216"/>
      <c r="P312" s="254"/>
      <c r="Q312" s="221"/>
      <c r="R312" s="216"/>
      <c r="S312" s="254"/>
      <c r="T312" s="241"/>
      <c r="U312" s="221"/>
      <c r="V312" s="135"/>
      <c r="W312" s="222"/>
      <c r="X312" s="136"/>
      <c r="Y312" s="136"/>
      <c r="Z312" s="136"/>
      <c r="AA312" s="136"/>
      <c r="AB312" s="136"/>
      <c r="AC312" s="136"/>
      <c r="AD312" s="136"/>
    </row>
    <row r="313" spans="1:30" s="10" customFormat="1" ht="13" x14ac:dyDescent="0.3">
      <c r="A313" s="148">
        <v>3299</v>
      </c>
      <c r="B313" s="149" t="s">
        <v>197</v>
      </c>
      <c r="C313" s="210"/>
      <c r="D313" s="221"/>
      <c r="E313" s="216"/>
      <c r="F313" s="296"/>
      <c r="G313" s="136"/>
      <c r="H313" s="221"/>
      <c r="I313" s="208"/>
      <c r="J313" s="136"/>
      <c r="K313" s="221"/>
      <c r="L313" s="135"/>
      <c r="M313" s="136"/>
      <c r="N313" s="221"/>
      <c r="O313" s="216"/>
      <c r="P313" s="254"/>
      <c r="Q313" s="221"/>
      <c r="R313" s="216"/>
      <c r="S313" s="254"/>
      <c r="T313" s="241"/>
      <c r="U313" s="221"/>
      <c r="V313" s="135"/>
      <c r="W313" s="222"/>
      <c r="X313" s="136"/>
      <c r="Y313" s="136"/>
      <c r="Z313" s="136"/>
      <c r="AA313" s="136"/>
      <c r="AB313" s="136"/>
      <c r="AC313" s="136"/>
      <c r="AD313" s="136"/>
    </row>
    <row r="314" spans="1:30" s="70" customFormat="1" ht="13" x14ac:dyDescent="0.3">
      <c r="A314" s="143">
        <v>34</v>
      </c>
      <c r="B314" s="144" t="s">
        <v>74</v>
      </c>
      <c r="C314" s="212"/>
      <c r="D314" s="225"/>
      <c r="E314" s="218"/>
      <c r="F314" s="297"/>
      <c r="G314" s="146"/>
      <c r="H314" s="225"/>
      <c r="I314" s="261"/>
      <c r="J314" s="146"/>
      <c r="K314" s="225"/>
      <c r="L314" s="145"/>
      <c r="M314" s="146"/>
      <c r="N314" s="225"/>
      <c r="O314" s="218"/>
      <c r="P314" s="251"/>
      <c r="Q314" s="225"/>
      <c r="R314" s="218"/>
      <c r="S314" s="251"/>
      <c r="T314" s="242"/>
      <c r="U314" s="225"/>
      <c r="V314" s="145"/>
      <c r="W314" s="226"/>
      <c r="X314" s="146"/>
      <c r="Y314" s="146"/>
      <c r="Z314" s="146"/>
      <c r="AA314" s="146"/>
      <c r="AB314" s="146"/>
      <c r="AC314" s="146"/>
      <c r="AD314" s="146"/>
    </row>
    <row r="315" spans="1:30" s="10" customFormat="1" ht="13" x14ac:dyDescent="0.3">
      <c r="A315" s="148">
        <v>3431</v>
      </c>
      <c r="B315" s="150" t="s">
        <v>75</v>
      </c>
      <c r="C315" s="210"/>
      <c r="D315" s="221"/>
      <c r="E315" s="216"/>
      <c r="F315" s="296"/>
      <c r="G315" s="136"/>
      <c r="H315" s="221"/>
      <c r="I315" s="208"/>
      <c r="J315" s="136"/>
      <c r="K315" s="221"/>
      <c r="L315" s="135"/>
      <c r="M315" s="136"/>
      <c r="N315" s="221"/>
      <c r="O315" s="216"/>
      <c r="P315" s="254"/>
      <c r="Q315" s="221"/>
      <c r="R315" s="216"/>
      <c r="S315" s="254"/>
      <c r="T315" s="241"/>
      <c r="U315" s="221"/>
      <c r="V315" s="135"/>
      <c r="W315" s="222"/>
      <c r="X315" s="136"/>
      <c r="Y315" s="136"/>
      <c r="Z315" s="136"/>
      <c r="AA315" s="136"/>
      <c r="AB315" s="136"/>
      <c r="AC315" s="136"/>
      <c r="AD315" s="136"/>
    </row>
    <row r="316" spans="1:30" s="10" customFormat="1" ht="23" x14ac:dyDescent="0.3">
      <c r="A316" s="148">
        <v>3432</v>
      </c>
      <c r="B316" s="149" t="s">
        <v>76</v>
      </c>
      <c r="C316" s="210"/>
      <c r="D316" s="221"/>
      <c r="E316" s="216"/>
      <c r="F316" s="296"/>
      <c r="G316" s="136"/>
      <c r="H316" s="221"/>
      <c r="I316" s="208"/>
      <c r="J316" s="136"/>
      <c r="K316" s="221"/>
      <c r="L316" s="135"/>
      <c r="M316" s="136"/>
      <c r="N316" s="221"/>
      <c r="O316" s="216"/>
      <c r="P316" s="254"/>
      <c r="Q316" s="221"/>
      <c r="R316" s="216"/>
      <c r="S316" s="254"/>
      <c r="T316" s="241"/>
      <c r="U316" s="221"/>
      <c r="V316" s="135"/>
      <c r="W316" s="222"/>
      <c r="X316" s="136"/>
      <c r="Y316" s="136"/>
      <c r="Z316" s="136"/>
      <c r="AA316" s="136"/>
      <c r="AB316" s="136"/>
      <c r="AC316" s="136"/>
      <c r="AD316" s="136"/>
    </row>
    <row r="317" spans="1:30" s="10" customFormat="1" ht="13" x14ac:dyDescent="0.3">
      <c r="A317" s="148">
        <v>3433</v>
      </c>
      <c r="B317" s="149" t="s">
        <v>198</v>
      </c>
      <c r="C317" s="210"/>
      <c r="D317" s="221"/>
      <c r="E317" s="216"/>
      <c r="F317" s="296"/>
      <c r="G317" s="136"/>
      <c r="H317" s="221"/>
      <c r="I317" s="208"/>
      <c r="J317" s="136"/>
      <c r="K317" s="221"/>
      <c r="L317" s="135"/>
      <c r="M317" s="136"/>
      <c r="N317" s="221"/>
      <c r="O317" s="216"/>
      <c r="P317" s="254"/>
      <c r="Q317" s="221"/>
      <c r="R317" s="216"/>
      <c r="S317" s="254"/>
      <c r="T317" s="241"/>
      <c r="U317" s="221"/>
      <c r="V317" s="135"/>
      <c r="W317" s="222"/>
      <c r="X317" s="136"/>
      <c r="Y317" s="136"/>
      <c r="Z317" s="136"/>
      <c r="AA317" s="136"/>
      <c r="AB317" s="136"/>
      <c r="AC317" s="136"/>
      <c r="AD317" s="136"/>
    </row>
    <row r="318" spans="1:30" s="70" customFormat="1" ht="24.75" customHeight="1" x14ac:dyDescent="0.3">
      <c r="A318" s="153" t="s">
        <v>82</v>
      </c>
      <c r="B318" s="154" t="s">
        <v>83</v>
      </c>
      <c r="C318" s="212"/>
      <c r="D318" s="225"/>
      <c r="E318" s="218"/>
      <c r="F318" s="297"/>
      <c r="G318" s="146"/>
      <c r="H318" s="225"/>
      <c r="I318" s="261"/>
      <c r="J318" s="146"/>
      <c r="K318" s="225"/>
      <c r="L318" s="145"/>
      <c r="M318" s="146"/>
      <c r="N318" s="225"/>
      <c r="O318" s="218"/>
      <c r="P318" s="251"/>
      <c r="Q318" s="225"/>
      <c r="R318" s="218"/>
      <c r="S318" s="251"/>
      <c r="T318" s="242"/>
      <c r="U318" s="225"/>
      <c r="V318" s="145"/>
      <c r="W318" s="226"/>
      <c r="X318" s="146"/>
      <c r="Y318" s="146"/>
      <c r="Z318" s="146"/>
      <c r="AA318" s="146"/>
      <c r="AB318" s="146"/>
      <c r="AC318" s="146"/>
      <c r="AD318" s="146"/>
    </row>
    <row r="319" spans="1:30" s="10" customFormat="1" ht="13" x14ac:dyDescent="0.3">
      <c r="A319" s="148">
        <v>4221</v>
      </c>
      <c r="B319" s="149" t="s">
        <v>85</v>
      </c>
      <c r="C319" s="210"/>
      <c r="D319" s="221"/>
      <c r="E319" s="216"/>
      <c r="F319" s="296"/>
      <c r="G319" s="136"/>
      <c r="H319" s="221"/>
      <c r="I319" s="208"/>
      <c r="J319" s="136"/>
      <c r="K319" s="221"/>
      <c r="L319" s="135"/>
      <c r="M319" s="136"/>
      <c r="N319" s="221"/>
      <c r="O319" s="216"/>
      <c r="P319" s="254"/>
      <c r="Q319" s="221"/>
      <c r="R319" s="216"/>
      <c r="S319" s="254"/>
      <c r="T319" s="241"/>
      <c r="U319" s="221"/>
      <c r="V319" s="135"/>
      <c r="W319" s="222"/>
      <c r="X319" s="136"/>
      <c r="Y319" s="136"/>
      <c r="Z319" s="136"/>
      <c r="AA319" s="136"/>
      <c r="AB319" s="136"/>
      <c r="AC319" s="136"/>
      <c r="AD319" s="136"/>
    </row>
    <row r="320" spans="1:30" s="10" customFormat="1" ht="13" x14ac:dyDescent="0.3">
      <c r="A320" s="148">
        <v>4222</v>
      </c>
      <c r="B320" s="149" t="s">
        <v>86</v>
      </c>
      <c r="C320" s="210"/>
      <c r="D320" s="221"/>
      <c r="E320" s="216"/>
      <c r="F320" s="296"/>
      <c r="G320" s="136"/>
      <c r="H320" s="221"/>
      <c r="I320" s="208"/>
      <c r="J320" s="136"/>
      <c r="K320" s="221"/>
      <c r="L320" s="135"/>
      <c r="M320" s="136"/>
      <c r="N320" s="221"/>
      <c r="O320" s="216"/>
      <c r="P320" s="254"/>
      <c r="Q320" s="221"/>
      <c r="R320" s="216"/>
      <c r="S320" s="254"/>
      <c r="T320" s="241"/>
      <c r="U320" s="221"/>
      <c r="V320" s="135"/>
      <c r="W320" s="222"/>
      <c r="X320" s="136"/>
      <c r="Y320" s="136"/>
      <c r="Z320" s="136"/>
      <c r="AA320" s="136"/>
      <c r="AB320" s="136"/>
      <c r="AC320" s="136"/>
      <c r="AD320" s="136"/>
    </row>
    <row r="321" spans="1:30" s="10" customFormat="1" ht="13" x14ac:dyDescent="0.3">
      <c r="A321" s="148">
        <v>4223</v>
      </c>
      <c r="B321" s="149" t="s">
        <v>87</v>
      </c>
      <c r="C321" s="210"/>
      <c r="D321" s="221"/>
      <c r="E321" s="216"/>
      <c r="F321" s="296"/>
      <c r="G321" s="136"/>
      <c r="H321" s="221"/>
      <c r="I321" s="208"/>
      <c r="J321" s="136"/>
      <c r="K321" s="221"/>
      <c r="L321" s="135"/>
      <c r="M321" s="136"/>
      <c r="N321" s="221"/>
      <c r="O321" s="216"/>
      <c r="P321" s="254"/>
      <c r="Q321" s="221"/>
      <c r="R321" s="216"/>
      <c r="S321" s="254"/>
      <c r="T321" s="241"/>
      <c r="U321" s="221"/>
      <c r="V321" s="135"/>
      <c r="W321" s="222"/>
      <c r="X321" s="136"/>
      <c r="Y321" s="136"/>
      <c r="Z321" s="136"/>
      <c r="AA321" s="136"/>
      <c r="AB321" s="136"/>
      <c r="AC321" s="136"/>
      <c r="AD321" s="136"/>
    </row>
    <row r="322" spans="1:30" s="10" customFormat="1" ht="13" x14ac:dyDescent="0.3">
      <c r="A322" s="148">
        <v>4224</v>
      </c>
      <c r="B322" s="149" t="s">
        <v>88</v>
      </c>
      <c r="C322" s="210"/>
      <c r="D322" s="221"/>
      <c r="E322" s="216"/>
      <c r="F322" s="296"/>
      <c r="G322" s="136"/>
      <c r="H322" s="221"/>
      <c r="I322" s="208"/>
      <c r="J322" s="136"/>
      <c r="K322" s="221"/>
      <c r="L322" s="135"/>
      <c r="M322" s="136"/>
      <c r="N322" s="221"/>
      <c r="O322" s="216"/>
      <c r="P322" s="254"/>
      <c r="Q322" s="221"/>
      <c r="R322" s="216"/>
      <c r="S322" s="254"/>
      <c r="T322" s="241"/>
      <c r="U322" s="221"/>
      <c r="V322" s="135"/>
      <c r="W322" s="222"/>
      <c r="X322" s="136"/>
      <c r="Y322" s="136"/>
      <c r="Z322" s="136"/>
      <c r="AA322" s="136"/>
      <c r="AB322" s="136"/>
      <c r="AC322" s="136"/>
      <c r="AD322" s="136"/>
    </row>
    <row r="323" spans="1:30" s="10" customFormat="1" ht="13" x14ac:dyDescent="0.3">
      <c r="A323" s="148">
        <v>4225</v>
      </c>
      <c r="B323" s="149" t="s">
        <v>200</v>
      </c>
      <c r="C323" s="210"/>
      <c r="D323" s="221"/>
      <c r="E323" s="216"/>
      <c r="F323" s="296"/>
      <c r="G323" s="136"/>
      <c r="H323" s="221"/>
      <c r="I323" s="208"/>
      <c r="J323" s="136"/>
      <c r="K323" s="221"/>
      <c r="L323" s="135"/>
      <c r="M323" s="136"/>
      <c r="N323" s="221"/>
      <c r="O323" s="216"/>
      <c r="P323" s="254"/>
      <c r="Q323" s="221"/>
      <c r="R323" s="216"/>
      <c r="S323" s="254"/>
      <c r="T323" s="241"/>
      <c r="U323" s="221"/>
      <c r="V323" s="135"/>
      <c r="W323" s="222"/>
      <c r="X323" s="136"/>
      <c r="Y323" s="136"/>
      <c r="Z323" s="136"/>
      <c r="AA323" s="136"/>
      <c r="AB323" s="136"/>
      <c r="AC323" s="136"/>
      <c r="AD323" s="136"/>
    </row>
    <row r="324" spans="1:30" s="10" customFormat="1" ht="13" x14ac:dyDescent="0.3">
      <c r="A324" s="148">
        <v>4226</v>
      </c>
      <c r="B324" s="149" t="s">
        <v>89</v>
      </c>
      <c r="C324" s="210"/>
      <c r="D324" s="221"/>
      <c r="E324" s="216"/>
      <c r="F324" s="296"/>
      <c r="G324" s="136"/>
      <c r="H324" s="221"/>
      <c r="I324" s="208"/>
      <c r="J324" s="136"/>
      <c r="K324" s="221"/>
      <c r="L324" s="135"/>
      <c r="M324" s="136"/>
      <c r="N324" s="221"/>
      <c r="O324" s="216"/>
      <c r="P324" s="254"/>
      <c r="Q324" s="221"/>
      <c r="R324" s="216"/>
      <c r="S324" s="254"/>
      <c r="T324" s="241"/>
      <c r="U324" s="221"/>
      <c r="V324" s="135"/>
      <c r="W324" s="222"/>
      <c r="X324" s="136"/>
      <c r="Y324" s="136"/>
      <c r="Z324" s="136"/>
      <c r="AA324" s="136"/>
      <c r="AB324" s="136"/>
      <c r="AC324" s="136"/>
      <c r="AD324" s="136"/>
    </row>
    <row r="325" spans="1:30" s="10" customFormat="1" ht="13" x14ac:dyDescent="0.3">
      <c r="A325" s="148">
        <v>4227</v>
      </c>
      <c r="B325" s="150" t="s">
        <v>41</v>
      </c>
      <c r="C325" s="210"/>
      <c r="D325" s="221"/>
      <c r="E325" s="216"/>
      <c r="F325" s="296"/>
      <c r="G325" s="136"/>
      <c r="H325" s="221"/>
      <c r="I325" s="208"/>
      <c r="J325" s="136"/>
      <c r="K325" s="221"/>
      <c r="L325" s="135"/>
      <c r="M325" s="136"/>
      <c r="N325" s="221"/>
      <c r="O325" s="216"/>
      <c r="P325" s="254"/>
      <c r="Q325" s="221"/>
      <c r="R325" s="216"/>
      <c r="S325" s="254"/>
      <c r="T325" s="241"/>
      <c r="U325" s="221"/>
      <c r="V325" s="135"/>
      <c r="W325" s="222"/>
      <c r="X325" s="136"/>
      <c r="Y325" s="136"/>
      <c r="Z325" s="136"/>
      <c r="AA325" s="136"/>
      <c r="AB325" s="136"/>
      <c r="AC325" s="136"/>
      <c r="AD325" s="136"/>
    </row>
    <row r="326" spans="1:30" s="10" customFormat="1" ht="13" x14ac:dyDescent="0.3">
      <c r="A326" s="148">
        <v>4231</v>
      </c>
      <c r="B326" s="149" t="s">
        <v>90</v>
      </c>
      <c r="C326" s="210"/>
      <c r="D326" s="221"/>
      <c r="E326" s="216"/>
      <c r="F326" s="296"/>
      <c r="G326" s="136"/>
      <c r="H326" s="221"/>
      <c r="I326" s="208"/>
      <c r="J326" s="136"/>
      <c r="K326" s="221"/>
      <c r="L326" s="135"/>
      <c r="M326" s="136"/>
      <c r="N326" s="221"/>
      <c r="O326" s="216"/>
      <c r="P326" s="254"/>
      <c r="Q326" s="221"/>
      <c r="R326" s="216"/>
      <c r="S326" s="254"/>
      <c r="T326" s="241"/>
      <c r="U326" s="221"/>
      <c r="V326" s="135"/>
      <c r="W326" s="222"/>
      <c r="X326" s="136"/>
      <c r="Y326" s="136"/>
      <c r="Z326" s="136"/>
      <c r="AA326" s="136"/>
      <c r="AB326" s="136"/>
      <c r="AC326" s="136"/>
      <c r="AD326" s="136"/>
    </row>
    <row r="327" spans="1:30" s="10" customFormat="1" ht="13" x14ac:dyDescent="0.3">
      <c r="A327" s="148">
        <v>4241</v>
      </c>
      <c r="B327" s="149" t="s">
        <v>201</v>
      </c>
      <c r="C327" s="210"/>
      <c r="D327" s="221"/>
      <c r="E327" s="216"/>
      <c r="F327" s="296"/>
      <c r="G327" s="136"/>
      <c r="H327" s="221"/>
      <c r="I327" s="208"/>
      <c r="J327" s="136"/>
      <c r="K327" s="221"/>
      <c r="L327" s="135"/>
      <c r="M327" s="136"/>
      <c r="N327" s="221"/>
      <c r="O327" s="216"/>
      <c r="P327" s="254"/>
      <c r="Q327" s="221"/>
      <c r="R327" s="216"/>
      <c r="S327" s="254"/>
      <c r="T327" s="241"/>
      <c r="U327" s="221"/>
      <c r="V327" s="135"/>
      <c r="W327" s="222"/>
      <c r="X327" s="136"/>
      <c r="Y327" s="136"/>
      <c r="Z327" s="136"/>
      <c r="AA327" s="136"/>
      <c r="AB327" s="136"/>
      <c r="AC327" s="136"/>
      <c r="AD327" s="136"/>
    </row>
    <row r="328" spans="1:30" s="70" customFormat="1" ht="23" x14ac:dyDescent="0.3">
      <c r="A328" s="153" t="s">
        <v>95</v>
      </c>
      <c r="B328" s="154" t="s">
        <v>209</v>
      </c>
      <c r="C328" s="212"/>
      <c r="D328" s="225"/>
      <c r="E328" s="218"/>
      <c r="F328" s="297"/>
      <c r="G328" s="146"/>
      <c r="H328" s="225"/>
      <c r="I328" s="261"/>
      <c r="J328" s="146"/>
      <c r="K328" s="225"/>
      <c r="L328" s="145"/>
      <c r="M328" s="146"/>
      <c r="N328" s="225"/>
      <c r="O328" s="218"/>
      <c r="P328" s="251"/>
      <c r="Q328" s="225"/>
      <c r="R328" s="218"/>
      <c r="S328" s="251"/>
      <c r="T328" s="242"/>
      <c r="U328" s="225"/>
      <c r="V328" s="145"/>
      <c r="W328" s="226"/>
      <c r="X328" s="146"/>
      <c r="Y328" s="146"/>
      <c r="Z328" s="146"/>
      <c r="AA328" s="146"/>
      <c r="AB328" s="146"/>
      <c r="AC328" s="146"/>
      <c r="AD328" s="146"/>
    </row>
    <row r="329" spans="1:30" s="10" customFormat="1" ht="13" x14ac:dyDescent="0.3">
      <c r="A329" s="148">
        <v>4511</v>
      </c>
      <c r="B329" s="149" t="s">
        <v>42</v>
      </c>
      <c r="C329" s="210"/>
      <c r="D329" s="221"/>
      <c r="E329" s="216"/>
      <c r="F329" s="296"/>
      <c r="G329" s="136"/>
      <c r="H329" s="221"/>
      <c r="I329" s="208"/>
      <c r="J329" s="136"/>
      <c r="K329" s="221"/>
      <c r="L329" s="135"/>
      <c r="M329" s="136"/>
      <c r="N329" s="221"/>
      <c r="O329" s="216"/>
      <c r="P329" s="254"/>
      <c r="Q329" s="221"/>
      <c r="R329" s="216"/>
      <c r="S329" s="254"/>
      <c r="T329" s="241"/>
      <c r="U329" s="221"/>
      <c r="V329" s="135"/>
      <c r="W329" s="222"/>
      <c r="X329" s="136"/>
      <c r="Y329" s="136"/>
      <c r="Z329" s="136"/>
      <c r="AA329" s="136"/>
      <c r="AB329" s="136"/>
      <c r="AC329" s="136"/>
      <c r="AD329" s="136"/>
    </row>
    <row r="330" spans="1:30" s="10" customFormat="1" ht="13" x14ac:dyDescent="0.3">
      <c r="A330" s="139" t="s">
        <v>32</v>
      </c>
      <c r="B330" s="152" t="s">
        <v>212</v>
      </c>
      <c r="C330" s="211"/>
      <c r="D330" s="223"/>
      <c r="E330" s="217"/>
      <c r="F330" s="295"/>
      <c r="G330" s="238"/>
      <c r="H330" s="223"/>
      <c r="I330" s="263"/>
      <c r="J330" s="238"/>
      <c r="K330" s="223"/>
      <c r="L330" s="141"/>
      <c r="M330" s="238"/>
      <c r="N330" s="223"/>
      <c r="O330" s="217"/>
      <c r="P330" s="253"/>
      <c r="Q330" s="223"/>
      <c r="R330" s="217"/>
      <c r="S330" s="253"/>
      <c r="T330" s="246"/>
      <c r="U330" s="223"/>
      <c r="V330" s="135"/>
      <c r="W330" s="222"/>
      <c r="X330" s="136"/>
      <c r="Y330" s="136"/>
      <c r="Z330" s="136"/>
      <c r="AA330" s="136"/>
      <c r="AB330" s="136"/>
      <c r="AC330" s="136"/>
      <c r="AD330" s="136"/>
    </row>
    <row r="331" spans="1:30" s="10" customFormat="1" ht="13" x14ac:dyDescent="0.3">
      <c r="A331" s="130">
        <v>3</v>
      </c>
      <c r="B331" s="142" t="s">
        <v>192</v>
      </c>
      <c r="C331" s="210"/>
      <c r="D331" s="221"/>
      <c r="E331" s="216"/>
      <c r="F331" s="296"/>
      <c r="G331" s="136"/>
      <c r="H331" s="221"/>
      <c r="I331" s="208"/>
      <c r="J331" s="136"/>
      <c r="K331" s="221"/>
      <c r="L331" s="135"/>
      <c r="M331" s="136"/>
      <c r="N331" s="221"/>
      <c r="O331" s="216"/>
      <c r="P331" s="254"/>
      <c r="Q331" s="221"/>
      <c r="R331" s="216"/>
      <c r="S331" s="254"/>
      <c r="T331" s="241"/>
      <c r="U331" s="221"/>
      <c r="V331" s="135"/>
      <c r="W331" s="222"/>
      <c r="X331" s="136"/>
      <c r="Y331" s="136"/>
      <c r="Z331" s="136"/>
      <c r="AA331" s="136"/>
      <c r="AB331" s="136"/>
      <c r="AC331" s="136"/>
      <c r="AD331" s="136"/>
    </row>
    <row r="332" spans="1:30" s="70" customFormat="1" ht="13" x14ac:dyDescent="0.3">
      <c r="A332" s="143">
        <v>31</v>
      </c>
      <c r="B332" s="144" t="s">
        <v>20</v>
      </c>
      <c r="C332" s="212"/>
      <c r="D332" s="225"/>
      <c r="E332" s="218"/>
      <c r="F332" s="297"/>
      <c r="G332" s="146"/>
      <c r="H332" s="225"/>
      <c r="I332" s="261"/>
      <c r="J332" s="146"/>
      <c r="K332" s="225"/>
      <c r="L332" s="145"/>
      <c r="M332" s="146"/>
      <c r="N332" s="225"/>
      <c r="O332" s="218"/>
      <c r="P332" s="251"/>
      <c r="Q332" s="225"/>
      <c r="R332" s="218"/>
      <c r="S332" s="251"/>
      <c r="T332" s="242"/>
      <c r="U332" s="225"/>
      <c r="V332" s="145"/>
      <c r="W332" s="226"/>
      <c r="X332" s="146"/>
      <c r="Y332" s="146"/>
      <c r="Z332" s="146"/>
      <c r="AA332" s="146"/>
      <c r="AB332" s="146"/>
      <c r="AC332" s="146"/>
      <c r="AD332" s="146"/>
    </row>
    <row r="333" spans="1:30" x14ac:dyDescent="0.25">
      <c r="A333" s="147">
        <v>3111</v>
      </c>
      <c r="B333" s="131" t="s">
        <v>193</v>
      </c>
      <c r="C333" s="213"/>
      <c r="D333" s="227"/>
      <c r="E333" s="219"/>
      <c r="F333" s="298"/>
      <c r="G333" s="133"/>
      <c r="H333" s="227"/>
      <c r="I333" s="209"/>
      <c r="J333" s="133"/>
      <c r="K333" s="227"/>
      <c r="L333" s="132"/>
      <c r="M333" s="133"/>
      <c r="N333" s="227"/>
      <c r="O333" s="219"/>
      <c r="P333" s="243"/>
      <c r="Q333" s="227"/>
      <c r="R333" s="219"/>
      <c r="S333" s="243"/>
      <c r="T333" s="244"/>
      <c r="U333" s="227"/>
      <c r="V333" s="132"/>
      <c r="W333" s="228"/>
      <c r="X333" s="133"/>
      <c r="Y333" s="133"/>
      <c r="Z333" s="133"/>
      <c r="AA333" s="133"/>
      <c r="AB333" s="133"/>
      <c r="AC333" s="133"/>
      <c r="AD333" s="133"/>
    </row>
    <row r="334" spans="1:30" x14ac:dyDescent="0.25">
      <c r="A334" s="147">
        <v>3113</v>
      </c>
      <c r="B334" s="131" t="s">
        <v>44</v>
      </c>
      <c r="C334" s="213"/>
      <c r="D334" s="227"/>
      <c r="E334" s="219"/>
      <c r="F334" s="298"/>
      <c r="G334" s="133"/>
      <c r="H334" s="227"/>
      <c r="I334" s="209"/>
      <c r="J334" s="133"/>
      <c r="K334" s="227"/>
      <c r="L334" s="132"/>
      <c r="M334" s="133"/>
      <c r="N334" s="227"/>
      <c r="O334" s="219"/>
      <c r="P334" s="243"/>
      <c r="Q334" s="227"/>
      <c r="R334" s="219"/>
      <c r="S334" s="243"/>
      <c r="T334" s="244"/>
      <c r="U334" s="227"/>
      <c r="V334" s="132"/>
      <c r="W334" s="228"/>
      <c r="X334" s="133"/>
      <c r="Y334" s="133"/>
      <c r="Z334" s="133"/>
      <c r="AA334" s="133"/>
      <c r="AB334" s="133"/>
      <c r="AC334" s="133"/>
      <c r="AD334" s="133"/>
    </row>
    <row r="335" spans="1:30" x14ac:dyDescent="0.25">
      <c r="A335" s="147">
        <v>3114</v>
      </c>
      <c r="B335" s="131" t="s">
        <v>45</v>
      </c>
      <c r="C335" s="213"/>
      <c r="D335" s="227"/>
      <c r="E335" s="219"/>
      <c r="F335" s="298"/>
      <c r="G335" s="133"/>
      <c r="H335" s="227"/>
      <c r="I335" s="209"/>
      <c r="J335" s="133"/>
      <c r="K335" s="227"/>
      <c r="L335" s="132"/>
      <c r="M335" s="133"/>
      <c r="N335" s="227"/>
      <c r="O335" s="219"/>
      <c r="P335" s="243"/>
      <c r="Q335" s="227"/>
      <c r="R335" s="219"/>
      <c r="S335" s="243"/>
      <c r="T335" s="244"/>
      <c r="U335" s="227"/>
      <c r="V335" s="132"/>
      <c r="W335" s="228"/>
      <c r="X335" s="133"/>
      <c r="Y335" s="133"/>
      <c r="Z335" s="133"/>
      <c r="AA335" s="133"/>
      <c r="AB335" s="133"/>
      <c r="AC335" s="133"/>
      <c r="AD335" s="133"/>
    </row>
    <row r="336" spans="1:30" x14ac:dyDescent="0.25">
      <c r="A336" s="147">
        <v>3121</v>
      </c>
      <c r="B336" s="131" t="s">
        <v>21</v>
      </c>
      <c r="C336" s="213"/>
      <c r="D336" s="227"/>
      <c r="E336" s="219"/>
      <c r="F336" s="298"/>
      <c r="G336" s="133"/>
      <c r="H336" s="227"/>
      <c r="I336" s="209"/>
      <c r="J336" s="133"/>
      <c r="K336" s="227"/>
      <c r="L336" s="132"/>
      <c r="M336" s="133"/>
      <c r="N336" s="227"/>
      <c r="O336" s="219"/>
      <c r="P336" s="243"/>
      <c r="Q336" s="227"/>
      <c r="R336" s="219"/>
      <c r="S336" s="243"/>
      <c r="T336" s="244"/>
      <c r="U336" s="227"/>
      <c r="V336" s="132"/>
      <c r="W336" s="228"/>
      <c r="X336" s="133"/>
      <c r="Y336" s="133"/>
      <c r="Z336" s="133"/>
      <c r="AA336" s="133"/>
      <c r="AB336" s="133"/>
      <c r="AC336" s="133"/>
      <c r="AD336" s="133"/>
    </row>
    <row r="337" spans="1:30" x14ac:dyDescent="0.25">
      <c r="A337" s="147">
        <v>3131</v>
      </c>
      <c r="B337" s="131" t="s">
        <v>194</v>
      </c>
      <c r="C337" s="213"/>
      <c r="D337" s="227"/>
      <c r="E337" s="219"/>
      <c r="F337" s="298"/>
      <c r="G337" s="133"/>
      <c r="H337" s="227"/>
      <c r="I337" s="209"/>
      <c r="J337" s="133"/>
      <c r="K337" s="227"/>
      <c r="L337" s="132"/>
      <c r="M337" s="133"/>
      <c r="N337" s="227"/>
      <c r="O337" s="219"/>
      <c r="P337" s="243"/>
      <c r="Q337" s="227"/>
      <c r="R337" s="219"/>
      <c r="S337" s="243"/>
      <c r="T337" s="244"/>
      <c r="U337" s="227"/>
      <c r="V337" s="132"/>
      <c r="W337" s="228"/>
      <c r="X337" s="133"/>
      <c r="Y337" s="133"/>
      <c r="Z337" s="133"/>
      <c r="AA337" s="133"/>
      <c r="AB337" s="133"/>
      <c r="AC337" s="133"/>
      <c r="AD337" s="133"/>
    </row>
    <row r="338" spans="1:30" ht="25" x14ac:dyDescent="0.25">
      <c r="A338" s="147">
        <v>3132</v>
      </c>
      <c r="B338" s="131" t="s">
        <v>37</v>
      </c>
      <c r="C338" s="213"/>
      <c r="D338" s="227"/>
      <c r="E338" s="219"/>
      <c r="F338" s="298"/>
      <c r="G338" s="133"/>
      <c r="H338" s="227"/>
      <c r="I338" s="209"/>
      <c r="J338" s="133"/>
      <c r="K338" s="227"/>
      <c r="L338" s="132"/>
      <c r="M338" s="133"/>
      <c r="N338" s="227"/>
      <c r="O338" s="219"/>
      <c r="P338" s="243"/>
      <c r="Q338" s="227"/>
      <c r="R338" s="219"/>
      <c r="S338" s="243"/>
      <c r="T338" s="244"/>
      <c r="U338" s="227"/>
      <c r="V338" s="132"/>
      <c r="W338" s="228"/>
      <c r="X338" s="133"/>
      <c r="Y338" s="133"/>
      <c r="Z338" s="133"/>
      <c r="AA338" s="133"/>
      <c r="AB338" s="133"/>
      <c r="AC338" s="133"/>
      <c r="AD338" s="133"/>
    </row>
    <row r="339" spans="1:30" ht="23" x14ac:dyDescent="0.25">
      <c r="A339" s="148">
        <v>3133</v>
      </c>
      <c r="B339" s="149" t="s">
        <v>38</v>
      </c>
      <c r="C339" s="213"/>
      <c r="D339" s="227"/>
      <c r="E339" s="219"/>
      <c r="F339" s="298"/>
      <c r="G339" s="133"/>
      <c r="H339" s="227"/>
      <c r="I339" s="209"/>
      <c r="J339" s="133"/>
      <c r="K339" s="227"/>
      <c r="L339" s="132"/>
      <c r="M339" s="133"/>
      <c r="N339" s="227"/>
      <c r="O339" s="219"/>
      <c r="P339" s="243"/>
      <c r="Q339" s="227"/>
      <c r="R339" s="219"/>
      <c r="S339" s="243"/>
      <c r="T339" s="244"/>
      <c r="U339" s="227"/>
      <c r="V339" s="132"/>
      <c r="W339" s="228"/>
      <c r="X339" s="133"/>
      <c r="Y339" s="133"/>
      <c r="Z339" s="133"/>
      <c r="AA339" s="133"/>
      <c r="AB339" s="133"/>
      <c r="AC339" s="133"/>
      <c r="AD339" s="133"/>
    </row>
    <row r="340" spans="1:30" s="70" customFormat="1" ht="13" x14ac:dyDescent="0.3">
      <c r="A340" s="143">
        <v>32</v>
      </c>
      <c r="B340" s="144" t="s">
        <v>23</v>
      </c>
      <c r="C340" s="212"/>
      <c r="D340" s="225"/>
      <c r="E340" s="218"/>
      <c r="F340" s="297"/>
      <c r="G340" s="146"/>
      <c r="H340" s="225"/>
      <c r="I340" s="261"/>
      <c r="J340" s="146"/>
      <c r="K340" s="225"/>
      <c r="L340" s="145"/>
      <c r="M340" s="146"/>
      <c r="N340" s="225"/>
      <c r="O340" s="218"/>
      <c r="P340" s="251"/>
      <c r="Q340" s="225"/>
      <c r="R340" s="218"/>
      <c r="S340" s="251"/>
      <c r="T340" s="242"/>
      <c r="U340" s="225"/>
      <c r="V340" s="145"/>
      <c r="W340" s="226"/>
      <c r="X340" s="146"/>
      <c r="Y340" s="146"/>
      <c r="Z340" s="146"/>
      <c r="AA340" s="146"/>
      <c r="AB340" s="146"/>
      <c r="AC340" s="146"/>
      <c r="AD340" s="146"/>
    </row>
    <row r="341" spans="1:30" s="10" customFormat="1" ht="13" x14ac:dyDescent="0.3">
      <c r="A341" s="148">
        <v>3211</v>
      </c>
      <c r="B341" s="149" t="s">
        <v>46</v>
      </c>
      <c r="C341" s="210"/>
      <c r="D341" s="221"/>
      <c r="E341" s="216"/>
      <c r="F341" s="296"/>
      <c r="G341" s="136"/>
      <c r="H341" s="221"/>
      <c r="I341" s="208"/>
      <c r="J341" s="136"/>
      <c r="K341" s="221"/>
      <c r="L341" s="135"/>
      <c r="M341" s="136"/>
      <c r="N341" s="221"/>
      <c r="O341" s="216"/>
      <c r="P341" s="254"/>
      <c r="Q341" s="221"/>
      <c r="R341" s="216"/>
      <c r="S341" s="254"/>
      <c r="T341" s="241"/>
      <c r="U341" s="221"/>
      <c r="V341" s="135"/>
      <c r="W341" s="222"/>
      <c r="X341" s="136"/>
      <c r="Y341" s="136"/>
      <c r="Z341" s="136"/>
      <c r="AA341" s="136"/>
      <c r="AB341" s="136"/>
      <c r="AC341" s="136"/>
      <c r="AD341" s="136"/>
    </row>
    <row r="342" spans="1:30" s="10" customFormat="1" ht="23" x14ac:dyDescent="0.3">
      <c r="A342" s="148">
        <v>3212</v>
      </c>
      <c r="B342" s="149" t="s">
        <v>47</v>
      </c>
      <c r="C342" s="210"/>
      <c r="D342" s="221"/>
      <c r="E342" s="216"/>
      <c r="F342" s="296"/>
      <c r="G342" s="136"/>
      <c r="H342" s="221"/>
      <c r="I342" s="208"/>
      <c r="J342" s="136"/>
      <c r="K342" s="221"/>
      <c r="L342" s="135"/>
      <c r="M342" s="136"/>
      <c r="N342" s="221"/>
      <c r="O342" s="216"/>
      <c r="P342" s="254"/>
      <c r="Q342" s="221"/>
      <c r="R342" s="216"/>
      <c r="S342" s="254"/>
      <c r="T342" s="241"/>
      <c r="U342" s="221"/>
      <c r="V342" s="135"/>
      <c r="W342" s="222"/>
      <c r="X342" s="136"/>
      <c r="Y342" s="136"/>
      <c r="Z342" s="136"/>
      <c r="AA342" s="136"/>
      <c r="AB342" s="136"/>
      <c r="AC342" s="136"/>
      <c r="AD342" s="136"/>
    </row>
    <row r="343" spans="1:30" s="10" customFormat="1" ht="13" x14ac:dyDescent="0.3">
      <c r="A343" s="148">
        <v>3213</v>
      </c>
      <c r="B343" s="149" t="s">
        <v>48</v>
      </c>
      <c r="C343" s="210"/>
      <c r="D343" s="221"/>
      <c r="E343" s="216"/>
      <c r="F343" s="296"/>
      <c r="G343" s="136"/>
      <c r="H343" s="221"/>
      <c r="I343" s="208"/>
      <c r="J343" s="136"/>
      <c r="K343" s="221"/>
      <c r="L343" s="135"/>
      <c r="M343" s="136"/>
      <c r="N343" s="221"/>
      <c r="O343" s="216"/>
      <c r="P343" s="254"/>
      <c r="Q343" s="221"/>
      <c r="R343" s="216"/>
      <c r="S343" s="254"/>
      <c r="T343" s="241"/>
      <c r="U343" s="221"/>
      <c r="V343" s="135"/>
      <c r="W343" s="222"/>
      <c r="X343" s="136"/>
      <c r="Y343" s="136"/>
      <c r="Z343" s="136"/>
      <c r="AA343" s="136"/>
      <c r="AB343" s="136"/>
      <c r="AC343" s="136"/>
      <c r="AD343" s="136"/>
    </row>
    <row r="344" spans="1:30" s="10" customFormat="1" ht="13" x14ac:dyDescent="0.3">
      <c r="A344" s="148">
        <v>3214</v>
      </c>
      <c r="B344" s="149" t="s">
        <v>49</v>
      </c>
      <c r="C344" s="210"/>
      <c r="D344" s="221"/>
      <c r="E344" s="216"/>
      <c r="F344" s="296"/>
      <c r="G344" s="136"/>
      <c r="H344" s="221"/>
      <c r="I344" s="208"/>
      <c r="J344" s="136"/>
      <c r="K344" s="221"/>
      <c r="L344" s="135"/>
      <c r="M344" s="136"/>
      <c r="N344" s="221"/>
      <c r="O344" s="216"/>
      <c r="P344" s="254"/>
      <c r="Q344" s="221"/>
      <c r="R344" s="216"/>
      <c r="S344" s="254"/>
      <c r="T344" s="241"/>
      <c r="U344" s="221"/>
      <c r="V344" s="135"/>
      <c r="W344" s="222"/>
      <c r="X344" s="136"/>
      <c r="Y344" s="136"/>
      <c r="Z344" s="136"/>
      <c r="AA344" s="136"/>
      <c r="AB344" s="136"/>
      <c r="AC344" s="136"/>
      <c r="AD344" s="136"/>
    </row>
    <row r="345" spans="1:30" s="10" customFormat="1" ht="13" x14ac:dyDescent="0.3">
      <c r="A345" s="148">
        <v>3221</v>
      </c>
      <c r="B345" s="149" t="s">
        <v>39</v>
      </c>
      <c r="C345" s="210"/>
      <c r="D345" s="221"/>
      <c r="E345" s="216"/>
      <c r="F345" s="296"/>
      <c r="G345" s="136"/>
      <c r="H345" s="221"/>
      <c r="I345" s="208"/>
      <c r="J345" s="136"/>
      <c r="K345" s="221"/>
      <c r="L345" s="135"/>
      <c r="M345" s="136"/>
      <c r="N345" s="221"/>
      <c r="O345" s="216"/>
      <c r="P345" s="254"/>
      <c r="Q345" s="221"/>
      <c r="R345" s="216"/>
      <c r="S345" s="254"/>
      <c r="T345" s="241"/>
      <c r="U345" s="221"/>
      <c r="V345" s="135"/>
      <c r="W345" s="222"/>
      <c r="X345" s="136"/>
      <c r="Y345" s="136"/>
      <c r="Z345" s="136"/>
      <c r="AA345" s="136"/>
      <c r="AB345" s="136"/>
      <c r="AC345" s="136"/>
      <c r="AD345" s="136"/>
    </row>
    <row r="346" spans="1:30" s="10" customFormat="1" ht="13" x14ac:dyDescent="0.3">
      <c r="A346" s="148">
        <v>3222</v>
      </c>
      <c r="B346" s="149" t="s">
        <v>40</v>
      </c>
      <c r="C346" s="210"/>
      <c r="D346" s="221"/>
      <c r="E346" s="216"/>
      <c r="F346" s="296"/>
      <c r="G346" s="136"/>
      <c r="H346" s="221"/>
      <c r="I346" s="208"/>
      <c r="J346" s="136"/>
      <c r="K346" s="221"/>
      <c r="L346" s="135"/>
      <c r="M346" s="136"/>
      <c r="N346" s="221"/>
      <c r="O346" s="216"/>
      <c r="P346" s="254"/>
      <c r="Q346" s="221"/>
      <c r="R346" s="216"/>
      <c r="S346" s="254"/>
      <c r="T346" s="241"/>
      <c r="U346" s="221"/>
      <c r="V346" s="135"/>
      <c r="W346" s="222"/>
      <c r="X346" s="136"/>
      <c r="Y346" s="136"/>
      <c r="Z346" s="136"/>
      <c r="AA346" s="136"/>
      <c r="AB346" s="136"/>
      <c r="AC346" s="136"/>
      <c r="AD346" s="136"/>
    </row>
    <row r="347" spans="1:30" s="10" customFormat="1" ht="13" x14ac:dyDescent="0.3">
      <c r="A347" s="148">
        <v>3223</v>
      </c>
      <c r="B347" s="149" t="s">
        <v>51</v>
      </c>
      <c r="C347" s="210"/>
      <c r="D347" s="221"/>
      <c r="E347" s="216"/>
      <c r="F347" s="296"/>
      <c r="G347" s="136"/>
      <c r="H347" s="221"/>
      <c r="I347" s="208"/>
      <c r="J347" s="136"/>
      <c r="K347" s="221"/>
      <c r="L347" s="135"/>
      <c r="M347" s="136"/>
      <c r="N347" s="221"/>
      <c r="O347" s="216"/>
      <c r="P347" s="254"/>
      <c r="Q347" s="221"/>
      <c r="R347" s="216"/>
      <c r="S347" s="254"/>
      <c r="T347" s="241"/>
      <c r="U347" s="221"/>
      <c r="V347" s="135"/>
      <c r="W347" s="222"/>
      <c r="X347" s="136"/>
      <c r="Y347" s="136"/>
      <c r="Z347" s="136"/>
      <c r="AA347" s="136"/>
      <c r="AB347" s="136"/>
      <c r="AC347" s="136"/>
      <c r="AD347" s="136"/>
    </row>
    <row r="348" spans="1:30" s="10" customFormat="1" ht="23" x14ac:dyDescent="0.3">
      <c r="A348" s="148">
        <v>3224</v>
      </c>
      <c r="B348" s="149" t="s">
        <v>52</v>
      </c>
      <c r="C348" s="210"/>
      <c r="D348" s="221"/>
      <c r="E348" s="216"/>
      <c r="F348" s="296"/>
      <c r="G348" s="136"/>
      <c r="H348" s="221"/>
      <c r="I348" s="208"/>
      <c r="J348" s="136"/>
      <c r="K348" s="221"/>
      <c r="L348" s="135"/>
      <c r="M348" s="136"/>
      <c r="N348" s="221"/>
      <c r="O348" s="216"/>
      <c r="P348" s="254"/>
      <c r="Q348" s="221"/>
      <c r="R348" s="216"/>
      <c r="S348" s="254"/>
      <c r="T348" s="241"/>
      <c r="U348" s="221"/>
      <c r="V348" s="135"/>
      <c r="W348" s="222"/>
      <c r="X348" s="136"/>
      <c r="Y348" s="136"/>
      <c r="Z348" s="136"/>
      <c r="AA348" s="136"/>
      <c r="AB348" s="136"/>
      <c r="AC348" s="136"/>
      <c r="AD348" s="136"/>
    </row>
    <row r="349" spans="1:30" x14ac:dyDescent="0.25">
      <c r="A349" s="148">
        <v>3225</v>
      </c>
      <c r="B349" s="149" t="s">
        <v>53</v>
      </c>
      <c r="C349" s="213"/>
      <c r="D349" s="227"/>
      <c r="E349" s="219"/>
      <c r="F349" s="298"/>
      <c r="G349" s="133"/>
      <c r="H349" s="227"/>
      <c r="I349" s="209"/>
      <c r="J349" s="133"/>
      <c r="K349" s="227"/>
      <c r="L349" s="132"/>
      <c r="M349" s="133"/>
      <c r="N349" s="227"/>
      <c r="O349" s="219"/>
      <c r="P349" s="243"/>
      <c r="Q349" s="227"/>
      <c r="R349" s="219"/>
      <c r="S349" s="243"/>
      <c r="T349" s="244"/>
      <c r="U349" s="227"/>
      <c r="V349" s="132"/>
      <c r="W349" s="228"/>
      <c r="X349" s="133"/>
      <c r="Y349" s="133"/>
      <c r="Z349" s="133"/>
      <c r="AA349" s="133"/>
      <c r="AB349" s="133"/>
      <c r="AC349" s="133"/>
      <c r="AD349" s="133"/>
    </row>
    <row r="350" spans="1:30" x14ac:dyDescent="0.25">
      <c r="A350" s="148">
        <v>3226</v>
      </c>
      <c r="B350" s="149" t="s">
        <v>195</v>
      </c>
      <c r="C350" s="213"/>
      <c r="D350" s="227"/>
      <c r="E350" s="219"/>
      <c r="F350" s="298"/>
      <c r="G350" s="133"/>
      <c r="H350" s="227"/>
      <c r="I350" s="209"/>
      <c r="J350" s="133"/>
      <c r="K350" s="227"/>
      <c r="L350" s="132"/>
      <c r="M350" s="133"/>
      <c r="N350" s="227"/>
      <c r="O350" s="219"/>
      <c r="P350" s="243"/>
      <c r="Q350" s="227"/>
      <c r="R350" s="219"/>
      <c r="S350" s="243"/>
      <c r="T350" s="244"/>
      <c r="U350" s="227"/>
      <c r="V350" s="132"/>
      <c r="W350" s="228"/>
      <c r="X350" s="133"/>
      <c r="Y350" s="133"/>
      <c r="Z350" s="133"/>
      <c r="AA350" s="133"/>
      <c r="AB350" s="133"/>
      <c r="AC350" s="133"/>
      <c r="AD350" s="133"/>
    </row>
    <row r="351" spans="1:30" x14ac:dyDescent="0.25">
      <c r="A351" s="148">
        <v>3227</v>
      </c>
      <c r="B351" s="149" t="s">
        <v>54</v>
      </c>
      <c r="C351" s="213"/>
      <c r="D351" s="227"/>
      <c r="E351" s="219"/>
      <c r="F351" s="298"/>
      <c r="G351" s="133"/>
      <c r="H351" s="227"/>
      <c r="I351" s="209"/>
      <c r="J351" s="133"/>
      <c r="K351" s="227"/>
      <c r="L351" s="132"/>
      <c r="M351" s="133"/>
      <c r="N351" s="227"/>
      <c r="O351" s="219"/>
      <c r="P351" s="243"/>
      <c r="Q351" s="227"/>
      <c r="R351" s="219"/>
      <c r="S351" s="243"/>
      <c r="T351" s="244"/>
      <c r="U351" s="227"/>
      <c r="V351" s="132"/>
      <c r="W351" s="228"/>
      <c r="X351" s="133"/>
      <c r="Y351" s="133"/>
      <c r="Z351" s="133"/>
      <c r="AA351" s="133"/>
      <c r="AB351" s="133"/>
      <c r="AC351" s="133"/>
      <c r="AD351" s="133"/>
    </row>
    <row r="352" spans="1:30" s="10" customFormat="1" ht="13" x14ac:dyDescent="0.3">
      <c r="A352" s="148">
        <v>3231</v>
      </c>
      <c r="B352" s="149" t="s">
        <v>57</v>
      </c>
      <c r="C352" s="210"/>
      <c r="D352" s="221"/>
      <c r="E352" s="216"/>
      <c r="F352" s="296"/>
      <c r="G352" s="136"/>
      <c r="H352" s="221"/>
      <c r="I352" s="208"/>
      <c r="J352" s="136"/>
      <c r="K352" s="221"/>
      <c r="L352" s="135"/>
      <c r="M352" s="136"/>
      <c r="N352" s="221"/>
      <c r="O352" s="216"/>
      <c r="P352" s="254"/>
      <c r="Q352" s="221"/>
      <c r="R352" s="216"/>
      <c r="S352" s="254"/>
      <c r="T352" s="241"/>
      <c r="U352" s="221"/>
      <c r="V352" s="135"/>
      <c r="W352" s="222"/>
      <c r="X352" s="136"/>
      <c r="Y352" s="136"/>
      <c r="Z352" s="136"/>
      <c r="AA352" s="136"/>
      <c r="AB352" s="136"/>
      <c r="AC352" s="136"/>
      <c r="AD352" s="136"/>
    </row>
    <row r="353" spans="1:30" s="10" customFormat="1" ht="13" x14ac:dyDescent="0.3">
      <c r="A353" s="148">
        <v>3232</v>
      </c>
      <c r="B353" s="149" t="s">
        <v>43</v>
      </c>
      <c r="C353" s="210"/>
      <c r="D353" s="221"/>
      <c r="E353" s="216"/>
      <c r="F353" s="296"/>
      <c r="G353" s="136"/>
      <c r="H353" s="221"/>
      <c r="I353" s="208"/>
      <c r="J353" s="136"/>
      <c r="K353" s="221"/>
      <c r="L353" s="135"/>
      <c r="M353" s="136"/>
      <c r="N353" s="221"/>
      <c r="O353" s="216"/>
      <c r="P353" s="254"/>
      <c r="Q353" s="221"/>
      <c r="R353" s="216"/>
      <c r="S353" s="254"/>
      <c r="T353" s="241"/>
      <c r="U353" s="221"/>
      <c r="V353" s="135"/>
      <c r="W353" s="222"/>
      <c r="X353" s="136"/>
      <c r="Y353" s="136"/>
      <c r="Z353" s="136"/>
      <c r="AA353" s="136"/>
      <c r="AB353" s="136"/>
      <c r="AC353" s="136"/>
      <c r="AD353" s="136"/>
    </row>
    <row r="354" spans="1:30" s="10" customFormat="1" ht="13" x14ac:dyDescent="0.3">
      <c r="A354" s="148">
        <v>3233</v>
      </c>
      <c r="B354" s="149" t="s">
        <v>58</v>
      </c>
      <c r="C354" s="210"/>
      <c r="D354" s="221"/>
      <c r="E354" s="216"/>
      <c r="F354" s="296"/>
      <c r="G354" s="136"/>
      <c r="H354" s="221"/>
      <c r="I354" s="208"/>
      <c r="J354" s="136"/>
      <c r="K354" s="221"/>
      <c r="L354" s="135"/>
      <c r="M354" s="136"/>
      <c r="N354" s="221"/>
      <c r="O354" s="216"/>
      <c r="P354" s="254"/>
      <c r="Q354" s="221"/>
      <c r="R354" s="216"/>
      <c r="S354" s="254"/>
      <c r="T354" s="241"/>
      <c r="U354" s="221"/>
      <c r="V354" s="135"/>
      <c r="W354" s="222"/>
      <c r="X354" s="136"/>
      <c r="Y354" s="136"/>
      <c r="Z354" s="136"/>
      <c r="AA354" s="136"/>
      <c r="AB354" s="136"/>
      <c r="AC354" s="136"/>
      <c r="AD354" s="136"/>
    </row>
    <row r="355" spans="1:30" s="10" customFormat="1" ht="13" x14ac:dyDescent="0.3">
      <c r="A355" s="148">
        <v>3234</v>
      </c>
      <c r="B355" s="149" t="s">
        <v>59</v>
      </c>
      <c r="C355" s="210"/>
      <c r="D355" s="221"/>
      <c r="E355" s="216"/>
      <c r="F355" s="296"/>
      <c r="G355" s="136"/>
      <c r="H355" s="221"/>
      <c r="I355" s="208"/>
      <c r="J355" s="136"/>
      <c r="K355" s="221"/>
      <c r="L355" s="135"/>
      <c r="M355" s="136"/>
      <c r="N355" s="221"/>
      <c r="O355" s="216"/>
      <c r="P355" s="254"/>
      <c r="Q355" s="221"/>
      <c r="R355" s="216"/>
      <c r="S355" s="254"/>
      <c r="T355" s="241"/>
      <c r="U355" s="221"/>
      <c r="V355" s="135"/>
      <c r="W355" s="222"/>
      <c r="X355" s="136"/>
      <c r="Y355" s="136"/>
      <c r="Z355" s="136"/>
      <c r="AA355" s="136"/>
      <c r="AB355" s="136"/>
      <c r="AC355" s="136"/>
      <c r="AD355" s="136"/>
    </row>
    <row r="356" spans="1:30" s="10" customFormat="1" ht="13" x14ac:dyDescent="0.3">
      <c r="A356" s="148">
        <v>3235</v>
      </c>
      <c r="B356" s="149" t="s">
        <v>60</v>
      </c>
      <c r="C356" s="210"/>
      <c r="D356" s="221"/>
      <c r="E356" s="216"/>
      <c r="F356" s="296"/>
      <c r="G356" s="136"/>
      <c r="H356" s="221"/>
      <c r="I356" s="208"/>
      <c r="J356" s="136"/>
      <c r="K356" s="221"/>
      <c r="L356" s="135"/>
      <c r="M356" s="136"/>
      <c r="N356" s="221"/>
      <c r="O356" s="216"/>
      <c r="P356" s="254"/>
      <c r="Q356" s="221"/>
      <c r="R356" s="216"/>
      <c r="S356" s="254"/>
      <c r="T356" s="241"/>
      <c r="U356" s="221"/>
      <c r="V356" s="135"/>
      <c r="W356" s="222"/>
      <c r="X356" s="136"/>
      <c r="Y356" s="136"/>
      <c r="Z356" s="136"/>
      <c r="AA356" s="136"/>
      <c r="AB356" s="136"/>
      <c r="AC356" s="136"/>
      <c r="AD356" s="136"/>
    </row>
    <row r="357" spans="1:30" s="10" customFormat="1" ht="13" x14ac:dyDescent="0.3">
      <c r="A357" s="148">
        <v>3236</v>
      </c>
      <c r="B357" s="149" t="s">
        <v>61</v>
      </c>
      <c r="C357" s="210"/>
      <c r="D357" s="221"/>
      <c r="E357" s="216"/>
      <c r="F357" s="296"/>
      <c r="G357" s="136"/>
      <c r="H357" s="221"/>
      <c r="I357" s="208"/>
      <c r="J357" s="136"/>
      <c r="K357" s="221"/>
      <c r="L357" s="135"/>
      <c r="M357" s="136"/>
      <c r="N357" s="221"/>
      <c r="O357" s="216"/>
      <c r="P357" s="254"/>
      <c r="Q357" s="221"/>
      <c r="R357" s="216"/>
      <c r="S357" s="254"/>
      <c r="T357" s="241"/>
      <c r="U357" s="221"/>
      <c r="V357" s="135"/>
      <c r="W357" s="222"/>
      <c r="X357" s="136"/>
      <c r="Y357" s="136"/>
      <c r="Z357" s="136"/>
      <c r="AA357" s="136"/>
      <c r="AB357" s="136"/>
      <c r="AC357" s="136"/>
      <c r="AD357" s="136"/>
    </row>
    <row r="358" spans="1:30" s="10" customFormat="1" ht="13" x14ac:dyDescent="0.3">
      <c r="A358" s="148">
        <v>3237</v>
      </c>
      <c r="B358" s="149" t="s">
        <v>62</v>
      </c>
      <c r="C358" s="210"/>
      <c r="D358" s="221"/>
      <c r="E358" s="216"/>
      <c r="F358" s="296"/>
      <c r="G358" s="136"/>
      <c r="H358" s="221"/>
      <c r="I358" s="208"/>
      <c r="J358" s="136"/>
      <c r="K358" s="221"/>
      <c r="L358" s="135"/>
      <c r="M358" s="136"/>
      <c r="N358" s="221"/>
      <c r="O358" s="216"/>
      <c r="P358" s="254"/>
      <c r="Q358" s="221"/>
      <c r="R358" s="216"/>
      <c r="S358" s="254"/>
      <c r="T358" s="241"/>
      <c r="U358" s="221"/>
      <c r="V358" s="135"/>
      <c r="W358" s="222"/>
      <c r="X358" s="136"/>
      <c r="Y358" s="136"/>
      <c r="Z358" s="136"/>
      <c r="AA358" s="136"/>
      <c r="AB358" s="136"/>
      <c r="AC358" s="136"/>
      <c r="AD358" s="136"/>
    </row>
    <row r="359" spans="1:30" s="10" customFormat="1" ht="13" x14ac:dyDescent="0.3">
      <c r="A359" s="148">
        <v>3238</v>
      </c>
      <c r="B359" s="149" t="s">
        <v>63</v>
      </c>
      <c r="C359" s="210"/>
      <c r="D359" s="221"/>
      <c r="E359" s="216"/>
      <c r="F359" s="296"/>
      <c r="G359" s="136"/>
      <c r="H359" s="221"/>
      <c r="I359" s="208"/>
      <c r="J359" s="136"/>
      <c r="K359" s="221"/>
      <c r="L359" s="135"/>
      <c r="M359" s="136"/>
      <c r="N359" s="221"/>
      <c r="O359" s="216"/>
      <c r="P359" s="254"/>
      <c r="Q359" s="221"/>
      <c r="R359" s="216"/>
      <c r="S359" s="254"/>
      <c r="T359" s="241"/>
      <c r="U359" s="221"/>
      <c r="V359" s="135"/>
      <c r="W359" s="222"/>
      <c r="X359" s="136"/>
      <c r="Y359" s="136"/>
      <c r="Z359" s="136"/>
      <c r="AA359" s="136"/>
      <c r="AB359" s="136"/>
      <c r="AC359" s="136"/>
      <c r="AD359" s="136"/>
    </row>
    <row r="360" spans="1:30" x14ac:dyDescent="0.25">
      <c r="A360" s="148">
        <v>3239</v>
      </c>
      <c r="B360" s="149" t="s">
        <v>64</v>
      </c>
      <c r="C360" s="213"/>
      <c r="D360" s="227"/>
      <c r="E360" s="219"/>
      <c r="F360" s="298"/>
      <c r="G360" s="133"/>
      <c r="H360" s="227"/>
      <c r="I360" s="209"/>
      <c r="J360" s="133"/>
      <c r="K360" s="227"/>
      <c r="L360" s="132"/>
      <c r="M360" s="133"/>
      <c r="N360" s="227"/>
      <c r="O360" s="219"/>
      <c r="P360" s="243"/>
      <c r="Q360" s="227"/>
      <c r="R360" s="219"/>
      <c r="S360" s="243"/>
      <c r="T360" s="244"/>
      <c r="U360" s="227"/>
      <c r="V360" s="132"/>
      <c r="W360" s="228"/>
      <c r="X360" s="133"/>
      <c r="Y360" s="133"/>
      <c r="Z360" s="133"/>
      <c r="AA360" s="133"/>
      <c r="AB360" s="133"/>
      <c r="AC360" s="133"/>
      <c r="AD360" s="133"/>
    </row>
    <row r="361" spans="1:30" s="10" customFormat="1" ht="23" x14ac:dyDescent="0.3">
      <c r="A361" s="148">
        <v>3241</v>
      </c>
      <c r="B361" s="149" t="s">
        <v>66</v>
      </c>
      <c r="C361" s="210"/>
      <c r="D361" s="221"/>
      <c r="E361" s="216"/>
      <c r="F361" s="296"/>
      <c r="G361" s="136"/>
      <c r="H361" s="221"/>
      <c r="I361" s="208"/>
      <c r="J361" s="136"/>
      <c r="K361" s="221"/>
      <c r="L361" s="135"/>
      <c r="M361" s="136"/>
      <c r="N361" s="221"/>
      <c r="O361" s="216"/>
      <c r="P361" s="254"/>
      <c r="Q361" s="221"/>
      <c r="R361" s="216"/>
      <c r="S361" s="254"/>
      <c r="T361" s="241"/>
      <c r="U361" s="221"/>
      <c r="V361" s="135"/>
      <c r="W361" s="222"/>
      <c r="X361" s="136"/>
      <c r="Y361" s="136"/>
      <c r="Z361" s="136"/>
      <c r="AA361" s="136"/>
      <c r="AB361" s="136"/>
      <c r="AC361" s="136"/>
      <c r="AD361" s="136"/>
    </row>
    <row r="362" spans="1:30" s="10" customFormat="1" ht="13" x14ac:dyDescent="0.3">
      <c r="A362" s="148">
        <v>3291</v>
      </c>
      <c r="B362" s="150" t="s">
        <v>68</v>
      </c>
      <c r="C362" s="210"/>
      <c r="D362" s="221"/>
      <c r="E362" s="216"/>
      <c r="F362" s="296"/>
      <c r="G362" s="136"/>
      <c r="H362" s="221"/>
      <c r="I362" s="208"/>
      <c r="J362" s="136"/>
      <c r="K362" s="221"/>
      <c r="L362" s="135"/>
      <c r="M362" s="136"/>
      <c r="N362" s="221"/>
      <c r="O362" s="216"/>
      <c r="P362" s="254"/>
      <c r="Q362" s="221"/>
      <c r="R362" s="216"/>
      <c r="S362" s="254"/>
      <c r="T362" s="241"/>
      <c r="U362" s="221"/>
      <c r="V362" s="135"/>
      <c r="W362" s="222"/>
      <c r="X362" s="136"/>
      <c r="Y362" s="136"/>
      <c r="Z362" s="136"/>
      <c r="AA362" s="136"/>
      <c r="AB362" s="136"/>
      <c r="AC362" s="136"/>
      <c r="AD362" s="136"/>
    </row>
    <row r="363" spans="1:30" s="10" customFormat="1" ht="13" x14ac:dyDescent="0.3">
      <c r="A363" s="148">
        <v>3292</v>
      </c>
      <c r="B363" s="149" t="s">
        <v>69</v>
      </c>
      <c r="C363" s="210"/>
      <c r="D363" s="221"/>
      <c r="E363" s="216"/>
      <c r="F363" s="296"/>
      <c r="G363" s="136"/>
      <c r="H363" s="221"/>
      <c r="I363" s="208"/>
      <c r="J363" s="136"/>
      <c r="K363" s="221"/>
      <c r="L363" s="135"/>
      <c r="M363" s="136"/>
      <c r="N363" s="221"/>
      <c r="O363" s="216"/>
      <c r="P363" s="254"/>
      <c r="Q363" s="221"/>
      <c r="R363" s="216"/>
      <c r="S363" s="254"/>
      <c r="T363" s="241"/>
      <c r="U363" s="221"/>
      <c r="V363" s="135"/>
      <c r="W363" s="222"/>
      <c r="X363" s="136"/>
      <c r="Y363" s="136"/>
      <c r="Z363" s="136"/>
      <c r="AA363" s="136"/>
      <c r="AB363" s="136"/>
      <c r="AC363" s="136"/>
      <c r="AD363" s="136"/>
    </row>
    <row r="364" spans="1:30" s="10" customFormat="1" ht="13" x14ac:dyDescent="0.3">
      <c r="A364" s="148">
        <v>3293</v>
      </c>
      <c r="B364" s="149" t="s">
        <v>70</v>
      </c>
      <c r="C364" s="210"/>
      <c r="D364" s="221"/>
      <c r="E364" s="216"/>
      <c r="F364" s="296"/>
      <c r="G364" s="136"/>
      <c r="H364" s="221"/>
      <c r="I364" s="208"/>
      <c r="J364" s="136"/>
      <c r="K364" s="221"/>
      <c r="L364" s="135"/>
      <c r="M364" s="136"/>
      <c r="N364" s="221"/>
      <c r="O364" s="216"/>
      <c r="P364" s="254"/>
      <c r="Q364" s="221"/>
      <c r="R364" s="216"/>
      <c r="S364" s="254"/>
      <c r="T364" s="241"/>
      <c r="U364" s="221"/>
      <c r="V364" s="135"/>
      <c r="W364" s="222"/>
      <c r="X364" s="136"/>
      <c r="Y364" s="136"/>
      <c r="Z364" s="136"/>
      <c r="AA364" s="136"/>
      <c r="AB364" s="136"/>
      <c r="AC364" s="136"/>
      <c r="AD364" s="136"/>
    </row>
    <row r="365" spans="1:30" s="10" customFormat="1" ht="13" x14ac:dyDescent="0.3">
      <c r="A365" s="148">
        <v>3294</v>
      </c>
      <c r="B365" s="149" t="s">
        <v>196</v>
      </c>
      <c r="C365" s="210"/>
      <c r="D365" s="221"/>
      <c r="E365" s="216"/>
      <c r="F365" s="296"/>
      <c r="G365" s="136"/>
      <c r="H365" s="221"/>
      <c r="I365" s="208"/>
      <c r="J365" s="136"/>
      <c r="K365" s="221"/>
      <c r="L365" s="135"/>
      <c r="M365" s="136"/>
      <c r="N365" s="221"/>
      <c r="O365" s="216"/>
      <c r="P365" s="254"/>
      <c r="Q365" s="221"/>
      <c r="R365" s="216"/>
      <c r="S365" s="254"/>
      <c r="T365" s="241"/>
      <c r="U365" s="221"/>
      <c r="V365" s="135"/>
      <c r="W365" s="222"/>
      <c r="X365" s="136"/>
      <c r="Y365" s="136"/>
      <c r="Z365" s="136"/>
      <c r="AA365" s="136"/>
      <c r="AB365" s="136"/>
      <c r="AC365" s="136"/>
      <c r="AD365" s="136"/>
    </row>
    <row r="366" spans="1:30" s="10" customFormat="1" ht="13" x14ac:dyDescent="0.3">
      <c r="A366" s="148">
        <v>3295</v>
      </c>
      <c r="B366" s="149" t="s">
        <v>71</v>
      </c>
      <c r="C366" s="210"/>
      <c r="D366" s="221"/>
      <c r="E366" s="216"/>
      <c r="F366" s="296"/>
      <c r="G366" s="136"/>
      <c r="H366" s="221"/>
      <c r="I366" s="208"/>
      <c r="J366" s="136"/>
      <c r="K366" s="221"/>
      <c r="L366" s="135"/>
      <c r="M366" s="136"/>
      <c r="N366" s="221"/>
      <c r="O366" s="216"/>
      <c r="P366" s="254"/>
      <c r="Q366" s="221"/>
      <c r="R366" s="216"/>
      <c r="S366" s="254"/>
      <c r="T366" s="241"/>
      <c r="U366" s="221"/>
      <c r="V366" s="135"/>
      <c r="W366" s="222"/>
      <c r="X366" s="136"/>
      <c r="Y366" s="136"/>
      <c r="Z366" s="136"/>
      <c r="AA366" s="136"/>
      <c r="AB366" s="136"/>
      <c r="AC366" s="136"/>
      <c r="AD366" s="136"/>
    </row>
    <row r="367" spans="1:30" s="10" customFormat="1" ht="13" x14ac:dyDescent="0.3">
      <c r="A367" s="148">
        <v>3299</v>
      </c>
      <c r="B367" s="149" t="s">
        <v>197</v>
      </c>
      <c r="C367" s="210"/>
      <c r="D367" s="221"/>
      <c r="E367" s="216"/>
      <c r="F367" s="296"/>
      <c r="G367" s="136"/>
      <c r="H367" s="221"/>
      <c r="I367" s="208"/>
      <c r="J367" s="136"/>
      <c r="K367" s="221"/>
      <c r="L367" s="135"/>
      <c r="M367" s="136"/>
      <c r="N367" s="221"/>
      <c r="O367" s="216"/>
      <c r="P367" s="254"/>
      <c r="Q367" s="221"/>
      <c r="R367" s="216"/>
      <c r="S367" s="254"/>
      <c r="T367" s="241"/>
      <c r="U367" s="221"/>
      <c r="V367" s="135"/>
      <c r="W367" s="222"/>
      <c r="X367" s="136"/>
      <c r="Y367" s="136"/>
      <c r="Z367" s="136"/>
      <c r="AA367" s="136"/>
      <c r="AB367" s="136"/>
      <c r="AC367" s="136"/>
      <c r="AD367" s="136"/>
    </row>
    <row r="368" spans="1:30" s="70" customFormat="1" ht="13" x14ac:dyDescent="0.3">
      <c r="A368" s="143">
        <v>34</v>
      </c>
      <c r="B368" s="144" t="s">
        <v>74</v>
      </c>
      <c r="C368" s="212"/>
      <c r="D368" s="225"/>
      <c r="E368" s="218"/>
      <c r="F368" s="297"/>
      <c r="G368" s="146"/>
      <c r="H368" s="225"/>
      <c r="I368" s="261"/>
      <c r="J368" s="146"/>
      <c r="K368" s="225"/>
      <c r="L368" s="145"/>
      <c r="M368" s="146"/>
      <c r="N368" s="225"/>
      <c r="O368" s="218"/>
      <c r="P368" s="251"/>
      <c r="Q368" s="225"/>
      <c r="R368" s="218"/>
      <c r="S368" s="251"/>
      <c r="T368" s="242"/>
      <c r="U368" s="225"/>
      <c r="V368" s="145"/>
      <c r="W368" s="226"/>
      <c r="X368" s="146"/>
      <c r="Y368" s="146"/>
      <c r="Z368" s="146"/>
      <c r="AA368" s="146"/>
      <c r="AB368" s="146"/>
      <c r="AC368" s="146"/>
      <c r="AD368" s="146"/>
    </row>
    <row r="369" spans="1:30" s="10" customFormat="1" ht="13" x14ac:dyDescent="0.3">
      <c r="A369" s="148">
        <v>3431</v>
      </c>
      <c r="B369" s="150" t="s">
        <v>75</v>
      </c>
      <c r="C369" s="210"/>
      <c r="D369" s="221"/>
      <c r="E369" s="216"/>
      <c r="F369" s="296"/>
      <c r="G369" s="136"/>
      <c r="H369" s="221"/>
      <c r="I369" s="208"/>
      <c r="J369" s="136"/>
      <c r="K369" s="221"/>
      <c r="L369" s="135"/>
      <c r="M369" s="136"/>
      <c r="N369" s="221"/>
      <c r="O369" s="216"/>
      <c r="P369" s="254"/>
      <c r="Q369" s="221"/>
      <c r="R369" s="216"/>
      <c r="S369" s="254"/>
      <c r="T369" s="241"/>
      <c r="U369" s="221"/>
      <c r="V369" s="135"/>
      <c r="W369" s="222"/>
      <c r="X369" s="136"/>
      <c r="Y369" s="136"/>
      <c r="Z369" s="136"/>
      <c r="AA369" s="136"/>
      <c r="AB369" s="136"/>
      <c r="AC369" s="136"/>
      <c r="AD369" s="136"/>
    </row>
    <row r="370" spans="1:30" s="10" customFormat="1" ht="23" x14ac:dyDescent="0.3">
      <c r="A370" s="148">
        <v>3432</v>
      </c>
      <c r="B370" s="149" t="s">
        <v>76</v>
      </c>
      <c r="C370" s="210"/>
      <c r="D370" s="221"/>
      <c r="E370" s="216"/>
      <c r="F370" s="296"/>
      <c r="G370" s="136"/>
      <c r="H370" s="221"/>
      <c r="I370" s="208"/>
      <c r="J370" s="136"/>
      <c r="K370" s="221"/>
      <c r="L370" s="135"/>
      <c r="M370" s="136"/>
      <c r="N370" s="221"/>
      <c r="O370" s="216"/>
      <c r="P370" s="254"/>
      <c r="Q370" s="221"/>
      <c r="R370" s="216"/>
      <c r="S370" s="254"/>
      <c r="T370" s="241"/>
      <c r="U370" s="221"/>
      <c r="V370" s="135"/>
      <c r="W370" s="222"/>
      <c r="X370" s="136"/>
      <c r="Y370" s="136"/>
      <c r="Z370" s="136"/>
      <c r="AA370" s="136"/>
      <c r="AB370" s="136"/>
      <c r="AC370" s="136"/>
      <c r="AD370" s="136"/>
    </row>
    <row r="371" spans="1:30" s="10" customFormat="1" ht="13" x14ac:dyDescent="0.3">
      <c r="A371" s="148">
        <v>3433</v>
      </c>
      <c r="B371" s="149" t="s">
        <v>198</v>
      </c>
      <c r="C371" s="210"/>
      <c r="D371" s="221"/>
      <c r="E371" s="216"/>
      <c r="F371" s="296"/>
      <c r="G371" s="136"/>
      <c r="H371" s="221"/>
      <c r="I371" s="208"/>
      <c r="J371" s="136"/>
      <c r="K371" s="221"/>
      <c r="L371" s="135"/>
      <c r="M371" s="136"/>
      <c r="N371" s="221"/>
      <c r="O371" s="216"/>
      <c r="P371" s="254"/>
      <c r="Q371" s="221"/>
      <c r="R371" s="216"/>
      <c r="S371" s="254"/>
      <c r="T371" s="241"/>
      <c r="U371" s="221"/>
      <c r="V371" s="135"/>
      <c r="W371" s="222"/>
      <c r="X371" s="136"/>
      <c r="Y371" s="136"/>
      <c r="Z371" s="136"/>
      <c r="AA371" s="136"/>
      <c r="AB371" s="136"/>
      <c r="AC371" s="136"/>
      <c r="AD371" s="136"/>
    </row>
    <row r="372" spans="1:30" s="70" customFormat="1" ht="24.75" customHeight="1" x14ac:dyDescent="0.3">
      <c r="A372" s="153" t="s">
        <v>82</v>
      </c>
      <c r="B372" s="154" t="s">
        <v>83</v>
      </c>
      <c r="C372" s="212"/>
      <c r="D372" s="225"/>
      <c r="E372" s="218"/>
      <c r="F372" s="297"/>
      <c r="G372" s="146"/>
      <c r="H372" s="225"/>
      <c r="I372" s="261"/>
      <c r="J372" s="146"/>
      <c r="K372" s="225"/>
      <c r="L372" s="145"/>
      <c r="M372" s="146"/>
      <c r="N372" s="225"/>
      <c r="O372" s="218"/>
      <c r="P372" s="251"/>
      <c r="Q372" s="225"/>
      <c r="R372" s="218"/>
      <c r="S372" s="251"/>
      <c r="T372" s="242"/>
      <c r="U372" s="225"/>
      <c r="V372" s="145"/>
      <c r="W372" s="226"/>
      <c r="X372" s="146"/>
      <c r="Y372" s="146"/>
      <c r="Z372" s="146"/>
      <c r="AA372" s="146"/>
      <c r="AB372" s="146"/>
      <c r="AC372" s="146"/>
      <c r="AD372" s="146"/>
    </row>
    <row r="373" spans="1:30" s="10" customFormat="1" ht="13" x14ac:dyDescent="0.3">
      <c r="A373" s="148">
        <v>4221</v>
      </c>
      <c r="B373" s="149" t="s">
        <v>85</v>
      </c>
      <c r="C373" s="210"/>
      <c r="D373" s="221"/>
      <c r="E373" s="216"/>
      <c r="F373" s="296"/>
      <c r="G373" s="136"/>
      <c r="H373" s="221"/>
      <c r="I373" s="208"/>
      <c r="J373" s="136"/>
      <c r="K373" s="221"/>
      <c r="L373" s="135"/>
      <c r="M373" s="136"/>
      <c r="N373" s="221"/>
      <c r="O373" s="216"/>
      <c r="P373" s="254"/>
      <c r="Q373" s="221"/>
      <c r="R373" s="216"/>
      <c r="S373" s="254"/>
      <c r="T373" s="241"/>
      <c r="U373" s="221"/>
      <c r="V373" s="135"/>
      <c r="W373" s="222"/>
      <c r="X373" s="136"/>
      <c r="Y373" s="136"/>
      <c r="Z373" s="136"/>
      <c r="AA373" s="136"/>
      <c r="AB373" s="136"/>
      <c r="AC373" s="136"/>
      <c r="AD373" s="136"/>
    </row>
    <row r="374" spans="1:30" s="10" customFormat="1" ht="13" x14ac:dyDescent="0.3">
      <c r="A374" s="148">
        <v>4222</v>
      </c>
      <c r="B374" s="149" t="s">
        <v>86</v>
      </c>
      <c r="C374" s="210"/>
      <c r="D374" s="221"/>
      <c r="E374" s="216"/>
      <c r="F374" s="296"/>
      <c r="G374" s="136"/>
      <c r="H374" s="221"/>
      <c r="I374" s="208"/>
      <c r="J374" s="136"/>
      <c r="K374" s="221"/>
      <c r="L374" s="135"/>
      <c r="M374" s="136"/>
      <c r="N374" s="221"/>
      <c r="O374" s="216"/>
      <c r="P374" s="254"/>
      <c r="Q374" s="221"/>
      <c r="R374" s="216"/>
      <c r="S374" s="254"/>
      <c r="T374" s="241"/>
      <c r="U374" s="221"/>
      <c r="V374" s="135"/>
      <c r="W374" s="222"/>
      <c r="X374" s="136"/>
      <c r="Y374" s="136"/>
      <c r="Z374" s="136"/>
      <c r="AA374" s="136"/>
      <c r="AB374" s="136"/>
      <c r="AC374" s="136"/>
      <c r="AD374" s="136"/>
    </row>
    <row r="375" spans="1:30" s="10" customFormat="1" ht="13" x14ac:dyDescent="0.3">
      <c r="A375" s="148">
        <v>4223</v>
      </c>
      <c r="B375" s="149" t="s">
        <v>87</v>
      </c>
      <c r="C375" s="210"/>
      <c r="D375" s="221"/>
      <c r="E375" s="216"/>
      <c r="F375" s="296"/>
      <c r="G375" s="136"/>
      <c r="H375" s="221"/>
      <c r="I375" s="208"/>
      <c r="J375" s="136"/>
      <c r="K375" s="221"/>
      <c r="L375" s="135"/>
      <c r="M375" s="136"/>
      <c r="N375" s="221"/>
      <c r="O375" s="216"/>
      <c r="P375" s="254"/>
      <c r="Q375" s="221"/>
      <c r="R375" s="216"/>
      <c r="S375" s="254"/>
      <c r="T375" s="241"/>
      <c r="U375" s="221"/>
      <c r="V375" s="135"/>
      <c r="W375" s="222"/>
      <c r="X375" s="136"/>
      <c r="Y375" s="136"/>
      <c r="Z375" s="136"/>
      <c r="AA375" s="136"/>
      <c r="AB375" s="136"/>
      <c r="AC375" s="136"/>
      <c r="AD375" s="136"/>
    </row>
    <row r="376" spans="1:30" s="10" customFormat="1" ht="13" x14ac:dyDescent="0.3">
      <c r="A376" s="148">
        <v>4224</v>
      </c>
      <c r="B376" s="149" t="s">
        <v>88</v>
      </c>
      <c r="C376" s="210"/>
      <c r="D376" s="221"/>
      <c r="E376" s="216"/>
      <c r="F376" s="296"/>
      <c r="G376" s="136"/>
      <c r="H376" s="221"/>
      <c r="I376" s="208"/>
      <c r="J376" s="136"/>
      <c r="K376" s="221"/>
      <c r="L376" s="135"/>
      <c r="M376" s="136"/>
      <c r="N376" s="221"/>
      <c r="O376" s="216"/>
      <c r="P376" s="254"/>
      <c r="Q376" s="221"/>
      <c r="R376" s="216"/>
      <c r="S376" s="254"/>
      <c r="T376" s="241"/>
      <c r="U376" s="221"/>
      <c r="V376" s="135"/>
      <c r="W376" s="222"/>
      <c r="X376" s="136"/>
      <c r="Y376" s="136"/>
      <c r="Z376" s="136"/>
      <c r="AA376" s="136"/>
      <c r="AB376" s="136"/>
      <c r="AC376" s="136"/>
      <c r="AD376" s="136"/>
    </row>
    <row r="377" spans="1:30" s="10" customFormat="1" ht="13" x14ac:dyDescent="0.3">
      <c r="A377" s="148">
        <v>4225</v>
      </c>
      <c r="B377" s="149" t="s">
        <v>200</v>
      </c>
      <c r="C377" s="210"/>
      <c r="D377" s="221"/>
      <c r="E377" s="216"/>
      <c r="F377" s="296"/>
      <c r="G377" s="136"/>
      <c r="H377" s="221"/>
      <c r="I377" s="208"/>
      <c r="J377" s="136"/>
      <c r="K377" s="221"/>
      <c r="L377" s="135"/>
      <c r="M377" s="136"/>
      <c r="N377" s="221"/>
      <c r="O377" s="216"/>
      <c r="P377" s="254"/>
      <c r="Q377" s="221"/>
      <c r="R377" s="216"/>
      <c r="S377" s="254"/>
      <c r="T377" s="241"/>
      <c r="U377" s="221"/>
      <c r="V377" s="135"/>
      <c r="W377" s="222"/>
      <c r="X377" s="136"/>
      <c r="Y377" s="136"/>
      <c r="Z377" s="136"/>
      <c r="AA377" s="136"/>
      <c r="AB377" s="136"/>
      <c r="AC377" s="136"/>
      <c r="AD377" s="136"/>
    </row>
    <row r="378" spans="1:30" s="10" customFormat="1" ht="13" x14ac:dyDescent="0.3">
      <c r="A378" s="148">
        <v>4226</v>
      </c>
      <c r="B378" s="149" t="s">
        <v>89</v>
      </c>
      <c r="C378" s="210"/>
      <c r="D378" s="221"/>
      <c r="E378" s="216"/>
      <c r="F378" s="296"/>
      <c r="G378" s="136"/>
      <c r="H378" s="221"/>
      <c r="I378" s="208"/>
      <c r="J378" s="136"/>
      <c r="K378" s="221"/>
      <c r="L378" s="135"/>
      <c r="M378" s="136"/>
      <c r="N378" s="221"/>
      <c r="O378" s="216"/>
      <c r="P378" s="254"/>
      <c r="Q378" s="221"/>
      <c r="R378" s="216"/>
      <c r="S378" s="254"/>
      <c r="T378" s="241"/>
      <c r="U378" s="221"/>
      <c r="V378" s="135"/>
      <c r="W378" s="222"/>
      <c r="X378" s="136"/>
      <c r="Y378" s="136"/>
      <c r="Z378" s="136"/>
      <c r="AA378" s="136"/>
      <c r="AB378" s="136"/>
      <c r="AC378" s="136"/>
      <c r="AD378" s="136"/>
    </row>
    <row r="379" spans="1:30" s="10" customFormat="1" ht="13" x14ac:dyDescent="0.3">
      <c r="A379" s="148">
        <v>4227</v>
      </c>
      <c r="B379" s="150" t="s">
        <v>41</v>
      </c>
      <c r="C379" s="210"/>
      <c r="D379" s="221"/>
      <c r="E379" s="216"/>
      <c r="F379" s="296"/>
      <c r="G379" s="136"/>
      <c r="H379" s="221"/>
      <c r="I379" s="208"/>
      <c r="J379" s="136"/>
      <c r="K379" s="221"/>
      <c r="L379" s="135"/>
      <c r="M379" s="136"/>
      <c r="N379" s="221"/>
      <c r="O379" s="216"/>
      <c r="P379" s="254"/>
      <c r="Q379" s="221"/>
      <c r="R379" s="216"/>
      <c r="S379" s="254"/>
      <c r="T379" s="241"/>
      <c r="U379" s="221"/>
      <c r="V379" s="135"/>
      <c r="W379" s="222"/>
      <c r="X379" s="136"/>
      <c r="Y379" s="136"/>
      <c r="Z379" s="136"/>
      <c r="AA379" s="136"/>
      <c r="AB379" s="136"/>
      <c r="AC379" s="136"/>
      <c r="AD379" s="136"/>
    </row>
    <row r="380" spans="1:30" s="10" customFormat="1" ht="13" x14ac:dyDescent="0.3">
      <c r="A380" s="148">
        <v>4231</v>
      </c>
      <c r="B380" s="149" t="s">
        <v>90</v>
      </c>
      <c r="C380" s="210"/>
      <c r="D380" s="221"/>
      <c r="E380" s="216"/>
      <c r="F380" s="296"/>
      <c r="G380" s="136"/>
      <c r="H380" s="221"/>
      <c r="I380" s="208"/>
      <c r="J380" s="136"/>
      <c r="K380" s="221"/>
      <c r="L380" s="135"/>
      <c r="M380" s="136"/>
      <c r="N380" s="221"/>
      <c r="O380" s="216"/>
      <c r="P380" s="254"/>
      <c r="Q380" s="221"/>
      <c r="R380" s="216"/>
      <c r="S380" s="254"/>
      <c r="T380" s="241"/>
      <c r="U380" s="221"/>
      <c r="V380" s="135"/>
      <c r="W380" s="222"/>
      <c r="X380" s="136"/>
      <c r="Y380" s="136"/>
      <c r="Z380" s="136"/>
      <c r="AA380" s="136"/>
      <c r="AB380" s="136"/>
      <c r="AC380" s="136"/>
      <c r="AD380" s="136"/>
    </row>
    <row r="381" spans="1:30" s="10" customFormat="1" ht="13" x14ac:dyDescent="0.3">
      <c r="A381" s="148">
        <v>4241</v>
      </c>
      <c r="B381" s="149" t="s">
        <v>201</v>
      </c>
      <c r="C381" s="210"/>
      <c r="D381" s="221"/>
      <c r="E381" s="216"/>
      <c r="F381" s="296"/>
      <c r="G381" s="136"/>
      <c r="H381" s="221"/>
      <c r="I381" s="208"/>
      <c r="J381" s="136"/>
      <c r="K381" s="221"/>
      <c r="L381" s="135"/>
      <c r="M381" s="136"/>
      <c r="N381" s="221"/>
      <c r="O381" s="216"/>
      <c r="P381" s="254"/>
      <c r="Q381" s="221"/>
      <c r="R381" s="216"/>
      <c r="S381" s="254"/>
      <c r="T381" s="241"/>
      <c r="U381" s="221"/>
      <c r="V381" s="135"/>
      <c r="W381" s="222"/>
      <c r="X381" s="136"/>
      <c r="Y381" s="136"/>
      <c r="Z381" s="136"/>
      <c r="AA381" s="136"/>
      <c r="AB381" s="136"/>
      <c r="AC381" s="136"/>
      <c r="AD381" s="136"/>
    </row>
    <row r="382" spans="1:30" s="70" customFormat="1" ht="23" x14ac:dyDescent="0.3">
      <c r="A382" s="153" t="s">
        <v>95</v>
      </c>
      <c r="B382" s="154" t="s">
        <v>209</v>
      </c>
      <c r="C382" s="212"/>
      <c r="D382" s="225"/>
      <c r="E382" s="218"/>
      <c r="F382" s="297"/>
      <c r="G382" s="146"/>
      <c r="H382" s="225"/>
      <c r="I382" s="261"/>
      <c r="J382" s="146"/>
      <c r="K382" s="225"/>
      <c r="L382" s="145"/>
      <c r="M382" s="146"/>
      <c r="N382" s="225"/>
      <c r="O382" s="218"/>
      <c r="P382" s="251"/>
      <c r="Q382" s="225"/>
      <c r="R382" s="218"/>
      <c r="S382" s="251"/>
      <c r="T382" s="242"/>
      <c r="U382" s="225"/>
      <c r="V382" s="145"/>
      <c r="W382" s="226"/>
      <c r="X382" s="146"/>
      <c r="Y382" s="146"/>
      <c r="Z382" s="146"/>
      <c r="AA382" s="146"/>
      <c r="AB382" s="146"/>
      <c r="AC382" s="146"/>
      <c r="AD382" s="146"/>
    </row>
    <row r="383" spans="1:30" s="10" customFormat="1" ht="13.5" thickBot="1" x14ac:dyDescent="0.35">
      <c r="A383" s="287">
        <v>4511</v>
      </c>
      <c r="B383" s="288" t="s">
        <v>42</v>
      </c>
      <c r="C383" s="280"/>
      <c r="D383" s="231"/>
      <c r="E383" s="265"/>
      <c r="F383" s="301"/>
      <c r="G383" s="256"/>
      <c r="H383" s="231"/>
      <c r="I383" s="289"/>
      <c r="J383" s="256"/>
      <c r="K383" s="231"/>
      <c r="L383" s="232"/>
      <c r="M383" s="256"/>
      <c r="N383" s="231"/>
      <c r="O383" s="265"/>
      <c r="P383" s="257"/>
      <c r="Q383" s="231"/>
      <c r="R383" s="265"/>
      <c r="S383" s="257"/>
      <c r="T383" s="272"/>
      <c r="U383" s="231"/>
      <c r="V383" s="232"/>
      <c r="W383" s="233"/>
      <c r="X383" s="136"/>
      <c r="Y383" s="136"/>
      <c r="Z383" s="136"/>
      <c r="AA383" s="136"/>
      <c r="AB383" s="136"/>
      <c r="AC383" s="136"/>
      <c r="AD383" s="136"/>
    </row>
    <row r="384" spans="1:30" ht="13.5" thickTop="1" x14ac:dyDescent="0.3">
      <c r="A384" s="45"/>
      <c r="B384" s="11"/>
      <c r="C384" s="128"/>
      <c r="D384" s="128"/>
      <c r="E384" s="178"/>
      <c r="F384" s="178"/>
      <c r="G384" s="128"/>
      <c r="H384" s="128"/>
      <c r="I384" s="178"/>
      <c r="J384" s="178"/>
      <c r="K384" s="128"/>
      <c r="L384" s="178"/>
      <c r="M384" s="178"/>
      <c r="N384" s="128"/>
      <c r="O384" s="178"/>
      <c r="P384" s="178"/>
      <c r="Q384" s="128"/>
      <c r="R384" s="178"/>
      <c r="S384" s="178"/>
      <c r="T384" s="128"/>
      <c r="U384" s="165"/>
    </row>
    <row r="385" spans="1:21" ht="13" x14ac:dyDescent="0.3">
      <c r="A385" s="45"/>
      <c r="B385" s="11"/>
      <c r="C385" s="128"/>
      <c r="D385" s="128"/>
      <c r="E385" s="178"/>
      <c r="F385" s="178"/>
      <c r="G385" s="128"/>
      <c r="H385" s="128"/>
      <c r="I385" s="178"/>
      <c r="J385" s="178"/>
      <c r="K385" s="128"/>
      <c r="L385" s="178"/>
      <c r="M385" s="178"/>
      <c r="N385" s="128"/>
      <c r="O385" s="178"/>
      <c r="P385" s="178"/>
      <c r="Q385" s="128"/>
      <c r="R385" s="178"/>
      <c r="S385" s="178"/>
      <c r="T385" s="128"/>
      <c r="U385" s="165"/>
    </row>
    <row r="386" spans="1:21" ht="13" x14ac:dyDescent="0.3">
      <c r="A386" s="45"/>
      <c r="B386" s="11"/>
      <c r="C386" s="128"/>
      <c r="D386" s="128"/>
      <c r="E386" s="178"/>
      <c r="F386" s="178"/>
      <c r="G386" s="128"/>
      <c r="H386" s="128"/>
      <c r="I386" s="178"/>
      <c r="J386" s="178"/>
      <c r="K386" s="128"/>
      <c r="L386" s="178"/>
      <c r="M386" s="178"/>
      <c r="N386" s="128"/>
      <c r="O386" s="178"/>
      <c r="P386" s="178"/>
      <c r="Q386" s="128"/>
      <c r="R386" s="178"/>
      <c r="S386" s="178"/>
      <c r="T386" s="128"/>
      <c r="U386" s="165"/>
    </row>
    <row r="387" spans="1:21" ht="13" x14ac:dyDescent="0.3">
      <c r="A387" s="45"/>
      <c r="B387" s="11"/>
      <c r="C387" s="128"/>
      <c r="D387" s="128"/>
      <c r="E387" s="178"/>
      <c r="F387" s="178"/>
      <c r="G387" s="128"/>
      <c r="H387" s="128"/>
      <c r="I387" s="178"/>
      <c r="J387" s="178"/>
      <c r="K387" s="128"/>
      <c r="L387" s="178"/>
      <c r="M387" s="178"/>
      <c r="N387" s="128"/>
      <c r="O387" s="178"/>
      <c r="P387" s="178"/>
      <c r="Q387" s="128"/>
      <c r="R387" s="178"/>
      <c r="S387" s="178"/>
      <c r="T387" s="128"/>
      <c r="U387" s="165"/>
    </row>
    <row r="388" spans="1:21" ht="13" x14ac:dyDescent="0.3">
      <c r="A388" s="45"/>
      <c r="B388" s="11"/>
      <c r="C388" s="128"/>
      <c r="D388" s="128"/>
      <c r="E388" s="178"/>
      <c r="F388" s="178"/>
      <c r="G388" s="128"/>
      <c r="H388" s="128"/>
      <c r="I388" s="178"/>
      <c r="J388" s="178"/>
      <c r="K388" s="128"/>
      <c r="L388" s="178"/>
      <c r="M388" s="178"/>
      <c r="N388" s="128"/>
      <c r="O388" s="178"/>
      <c r="P388" s="178"/>
      <c r="Q388" s="128"/>
      <c r="R388" s="178"/>
      <c r="S388" s="178"/>
      <c r="T388" s="128"/>
      <c r="U388" s="165"/>
    </row>
    <row r="389" spans="1:21" ht="13" x14ac:dyDescent="0.3">
      <c r="A389" s="45"/>
      <c r="B389" s="11"/>
      <c r="C389" s="128"/>
      <c r="D389" s="128"/>
      <c r="E389" s="178"/>
      <c r="F389" s="178"/>
      <c r="G389" s="128"/>
      <c r="H389" s="128"/>
      <c r="I389" s="178"/>
      <c r="J389" s="178"/>
      <c r="K389" s="128"/>
      <c r="L389" s="178"/>
      <c r="M389" s="178"/>
      <c r="N389" s="128"/>
      <c r="O389" s="178"/>
      <c r="P389" s="178"/>
      <c r="Q389" s="128"/>
      <c r="R389" s="178"/>
      <c r="S389" s="178"/>
      <c r="T389" s="128"/>
      <c r="U389" s="165"/>
    </row>
    <row r="390" spans="1:21" ht="13" x14ac:dyDescent="0.3">
      <c r="A390" s="45"/>
      <c r="B390" s="11"/>
      <c r="C390" s="128"/>
      <c r="D390" s="128"/>
      <c r="E390" s="178"/>
      <c r="F390" s="178"/>
      <c r="G390" s="128"/>
      <c r="H390" s="128"/>
      <c r="I390" s="178"/>
      <c r="J390" s="178"/>
      <c r="K390" s="128"/>
      <c r="L390" s="178"/>
      <c r="M390" s="178"/>
      <c r="N390" s="128"/>
      <c r="O390" s="178"/>
      <c r="P390" s="178"/>
      <c r="Q390" s="128"/>
      <c r="R390" s="178"/>
      <c r="S390" s="178"/>
      <c r="T390" s="128"/>
      <c r="U390" s="165"/>
    </row>
    <row r="391" spans="1:21" ht="13" x14ac:dyDescent="0.3">
      <c r="A391" s="45"/>
      <c r="B391" s="11"/>
      <c r="C391" s="128"/>
      <c r="D391" s="128"/>
      <c r="E391" s="178"/>
      <c r="F391" s="178"/>
      <c r="G391" s="128"/>
      <c r="H391" s="128"/>
      <c r="I391" s="178"/>
      <c r="J391" s="178"/>
      <c r="K391" s="128"/>
      <c r="L391" s="178"/>
      <c r="M391" s="178"/>
      <c r="N391" s="128"/>
      <c r="O391" s="178"/>
      <c r="P391" s="178"/>
      <c r="Q391" s="128"/>
      <c r="R391" s="178"/>
      <c r="S391" s="178"/>
      <c r="T391" s="128"/>
      <c r="U391" s="165"/>
    </row>
    <row r="392" spans="1:21" ht="13" x14ac:dyDescent="0.3">
      <c r="A392" s="45"/>
      <c r="B392" s="11"/>
      <c r="C392" s="128"/>
      <c r="D392" s="128"/>
      <c r="E392" s="178"/>
      <c r="F392" s="178"/>
      <c r="G392" s="128"/>
      <c r="H392" s="128"/>
      <c r="I392" s="178"/>
      <c r="J392" s="178"/>
      <c r="K392" s="128"/>
      <c r="L392" s="178"/>
      <c r="M392" s="178"/>
      <c r="N392" s="128"/>
      <c r="O392" s="178"/>
      <c r="P392" s="178"/>
      <c r="Q392" s="128"/>
      <c r="R392" s="178"/>
      <c r="S392" s="178"/>
      <c r="T392" s="128"/>
      <c r="U392" s="165"/>
    </row>
    <row r="393" spans="1:21" ht="13" x14ac:dyDescent="0.3">
      <c r="A393" s="45"/>
      <c r="B393" s="11"/>
      <c r="C393" s="128"/>
      <c r="D393" s="128"/>
      <c r="E393" s="178"/>
      <c r="F393" s="178"/>
      <c r="G393" s="128"/>
      <c r="H393" s="128"/>
      <c r="I393" s="178"/>
      <c r="J393" s="178"/>
      <c r="K393" s="128"/>
      <c r="L393" s="178"/>
      <c r="M393" s="178"/>
      <c r="N393" s="128"/>
      <c r="O393" s="178"/>
      <c r="P393" s="178"/>
      <c r="Q393" s="128"/>
      <c r="R393" s="178"/>
      <c r="S393" s="178"/>
      <c r="T393" s="128"/>
      <c r="U393" s="165"/>
    </row>
    <row r="394" spans="1:21" ht="13" x14ac:dyDescent="0.3">
      <c r="A394" s="45"/>
      <c r="B394" s="11"/>
      <c r="C394" s="128"/>
      <c r="D394" s="128"/>
      <c r="E394" s="178"/>
      <c r="F394" s="178"/>
      <c r="G394" s="128"/>
      <c r="H394" s="128"/>
      <c r="I394" s="178"/>
      <c r="J394" s="178"/>
      <c r="K394" s="128"/>
      <c r="L394" s="178"/>
      <c r="M394" s="178"/>
      <c r="N394" s="128"/>
      <c r="O394" s="178"/>
      <c r="P394" s="178"/>
      <c r="Q394" s="128"/>
      <c r="R394" s="178"/>
      <c r="S394" s="178"/>
      <c r="T394" s="128"/>
      <c r="U394" s="165"/>
    </row>
    <row r="395" spans="1:21" ht="13" x14ac:dyDescent="0.3">
      <c r="A395" s="45"/>
      <c r="B395" s="11"/>
      <c r="C395" s="128"/>
      <c r="D395" s="128"/>
      <c r="E395" s="178"/>
      <c r="F395" s="178"/>
      <c r="G395" s="128"/>
      <c r="H395" s="128"/>
      <c r="I395" s="178"/>
      <c r="J395" s="178"/>
      <c r="K395" s="128"/>
      <c r="L395" s="178"/>
      <c r="M395" s="178"/>
      <c r="N395" s="128"/>
      <c r="O395" s="178"/>
      <c r="P395" s="178"/>
      <c r="Q395" s="128"/>
      <c r="R395" s="178"/>
      <c r="S395" s="178"/>
      <c r="T395" s="128"/>
      <c r="U395" s="165"/>
    </row>
    <row r="396" spans="1:21" ht="13" x14ac:dyDescent="0.3">
      <c r="A396" s="45"/>
      <c r="B396" s="11"/>
      <c r="C396" s="128"/>
      <c r="D396" s="128"/>
      <c r="E396" s="178"/>
      <c r="F396" s="178"/>
      <c r="G396" s="128"/>
      <c r="H396" s="128"/>
      <c r="I396" s="178"/>
      <c r="J396" s="178"/>
      <c r="K396" s="128"/>
      <c r="L396" s="178"/>
      <c r="M396" s="178"/>
      <c r="N396" s="128"/>
      <c r="O396" s="178"/>
      <c r="P396" s="178"/>
      <c r="Q396" s="128"/>
      <c r="R396" s="178"/>
      <c r="S396" s="178"/>
      <c r="T396" s="128"/>
      <c r="U396" s="165"/>
    </row>
    <row r="397" spans="1:21" ht="13" x14ac:dyDescent="0.3">
      <c r="A397" s="45"/>
      <c r="B397" s="11"/>
      <c r="C397" s="128"/>
      <c r="D397" s="128"/>
      <c r="E397" s="178"/>
      <c r="F397" s="178"/>
      <c r="G397" s="128"/>
      <c r="H397" s="128"/>
      <c r="I397" s="178"/>
      <c r="J397" s="178"/>
      <c r="K397" s="128"/>
      <c r="L397" s="178"/>
      <c r="M397" s="178"/>
      <c r="N397" s="128"/>
      <c r="O397" s="178"/>
      <c r="P397" s="178"/>
      <c r="Q397" s="128"/>
      <c r="R397" s="178"/>
      <c r="S397" s="178"/>
      <c r="T397" s="128"/>
      <c r="U397" s="165"/>
    </row>
    <row r="398" spans="1:21" ht="13" x14ac:dyDescent="0.3">
      <c r="A398" s="45"/>
      <c r="B398" s="11"/>
      <c r="C398" s="128"/>
      <c r="D398" s="128"/>
      <c r="E398" s="178"/>
      <c r="F398" s="178"/>
      <c r="G398" s="128"/>
      <c r="H398" s="128"/>
      <c r="I398" s="178"/>
      <c r="J398" s="178"/>
      <c r="K398" s="128"/>
      <c r="L398" s="178"/>
      <c r="M398" s="178"/>
      <c r="N398" s="128"/>
      <c r="O398" s="178"/>
      <c r="P398" s="178"/>
      <c r="Q398" s="128"/>
      <c r="R398" s="178"/>
      <c r="S398" s="178"/>
      <c r="T398" s="128"/>
      <c r="U398" s="165"/>
    </row>
    <row r="399" spans="1:21" ht="13" x14ac:dyDescent="0.3">
      <c r="A399" s="45"/>
      <c r="B399" s="11"/>
      <c r="C399" s="128"/>
      <c r="D399" s="128"/>
      <c r="E399" s="178"/>
      <c r="F399" s="178"/>
      <c r="G399" s="128"/>
      <c r="H399" s="128"/>
      <c r="I399" s="178"/>
      <c r="J399" s="178"/>
      <c r="K399" s="128"/>
      <c r="L399" s="178"/>
      <c r="M399" s="178"/>
      <c r="N399" s="128"/>
      <c r="O399" s="178"/>
      <c r="P399" s="178"/>
      <c r="Q399" s="128"/>
      <c r="R399" s="178"/>
      <c r="S399" s="178"/>
      <c r="T399" s="128"/>
      <c r="U399" s="165"/>
    </row>
    <row r="400" spans="1:21" ht="13" x14ac:dyDescent="0.3">
      <c r="A400" s="45"/>
      <c r="B400" s="11"/>
      <c r="C400" s="128"/>
      <c r="D400" s="128"/>
      <c r="E400" s="178"/>
      <c r="F400" s="178"/>
      <c r="G400" s="128"/>
      <c r="H400" s="128"/>
      <c r="I400" s="178"/>
      <c r="J400" s="178"/>
      <c r="K400" s="128"/>
      <c r="L400" s="178"/>
      <c r="M400" s="178"/>
      <c r="N400" s="128"/>
      <c r="O400" s="178"/>
      <c r="P400" s="178"/>
      <c r="Q400" s="128"/>
      <c r="R400" s="178"/>
      <c r="S400" s="178"/>
      <c r="T400" s="128"/>
      <c r="U400" s="165"/>
    </row>
    <row r="401" spans="1:21" ht="13" x14ac:dyDescent="0.3">
      <c r="A401" s="45"/>
      <c r="B401" s="11"/>
      <c r="C401" s="128"/>
      <c r="D401" s="128"/>
      <c r="E401" s="178"/>
      <c r="F401" s="178"/>
      <c r="G401" s="128"/>
      <c r="H401" s="128"/>
      <c r="I401" s="178"/>
      <c r="J401" s="178"/>
      <c r="K401" s="128"/>
      <c r="L401" s="178"/>
      <c r="M401" s="178"/>
      <c r="N401" s="128"/>
      <c r="O401" s="178"/>
      <c r="P401" s="178"/>
      <c r="Q401" s="128"/>
      <c r="R401" s="178"/>
      <c r="S401" s="178"/>
      <c r="T401" s="128"/>
      <c r="U401" s="165"/>
    </row>
    <row r="402" spans="1:21" ht="13" x14ac:dyDescent="0.3">
      <c r="A402" s="45"/>
      <c r="B402" s="11"/>
      <c r="C402" s="128"/>
      <c r="D402" s="128"/>
      <c r="E402" s="178"/>
      <c r="F402" s="178"/>
      <c r="G402" s="128"/>
      <c r="H402" s="128"/>
      <c r="I402" s="178"/>
      <c r="J402" s="178"/>
      <c r="K402" s="128"/>
      <c r="L402" s="178"/>
      <c r="M402" s="178"/>
      <c r="N402" s="128"/>
      <c r="O402" s="178"/>
      <c r="P402" s="178"/>
      <c r="Q402" s="128"/>
      <c r="R402" s="178"/>
      <c r="S402" s="178"/>
      <c r="T402" s="128"/>
      <c r="U402" s="165"/>
    </row>
    <row r="403" spans="1:21" ht="13" x14ac:dyDescent="0.3">
      <c r="A403" s="45"/>
      <c r="B403" s="11"/>
      <c r="C403" s="128"/>
      <c r="D403" s="128"/>
      <c r="E403" s="178"/>
      <c r="F403" s="178"/>
      <c r="G403" s="128"/>
      <c r="H403" s="128"/>
      <c r="I403" s="178"/>
      <c r="J403" s="178"/>
      <c r="K403" s="128"/>
      <c r="L403" s="178"/>
      <c r="M403" s="178"/>
      <c r="N403" s="128"/>
      <c r="O403" s="178"/>
      <c r="P403" s="178"/>
      <c r="Q403" s="128"/>
      <c r="R403" s="178"/>
      <c r="S403" s="178"/>
      <c r="T403" s="128"/>
      <c r="U403" s="165"/>
    </row>
    <row r="404" spans="1:21" ht="13" x14ac:dyDescent="0.3">
      <c r="A404" s="45"/>
      <c r="B404" s="11"/>
      <c r="C404" s="128"/>
      <c r="D404" s="128"/>
      <c r="E404" s="178"/>
      <c r="F404" s="178"/>
      <c r="G404" s="128"/>
      <c r="H404" s="128"/>
      <c r="I404" s="178"/>
      <c r="J404" s="178"/>
      <c r="K404" s="128"/>
      <c r="L404" s="178"/>
      <c r="M404" s="178"/>
      <c r="N404" s="128"/>
      <c r="O404" s="178"/>
      <c r="P404" s="178"/>
      <c r="Q404" s="128"/>
      <c r="R404" s="178"/>
      <c r="S404" s="178"/>
      <c r="T404" s="128"/>
      <c r="U404" s="165"/>
    </row>
    <row r="405" spans="1:21" ht="13" x14ac:dyDescent="0.3">
      <c r="A405" s="45"/>
      <c r="B405" s="11"/>
      <c r="C405" s="128"/>
      <c r="D405" s="128"/>
      <c r="E405" s="178"/>
      <c r="F405" s="178"/>
      <c r="G405" s="128"/>
      <c r="H405" s="128"/>
      <c r="I405" s="178"/>
      <c r="J405" s="178"/>
      <c r="K405" s="128"/>
      <c r="L405" s="178"/>
      <c r="M405" s="178"/>
      <c r="N405" s="128"/>
      <c r="O405" s="178"/>
      <c r="P405" s="178"/>
      <c r="Q405" s="128"/>
      <c r="R405" s="178"/>
      <c r="S405" s="178"/>
      <c r="T405" s="128"/>
      <c r="U405" s="165"/>
    </row>
    <row r="406" spans="1:21" ht="13" x14ac:dyDescent="0.3">
      <c r="A406" s="45"/>
      <c r="B406" s="11"/>
      <c r="C406" s="128"/>
      <c r="D406" s="128"/>
      <c r="E406" s="178"/>
      <c r="F406" s="178"/>
      <c r="G406" s="128"/>
      <c r="H406" s="128"/>
      <c r="I406" s="178"/>
      <c r="J406" s="178"/>
      <c r="K406" s="128"/>
      <c r="L406" s="178"/>
      <c r="M406" s="178"/>
      <c r="N406" s="128"/>
      <c r="O406" s="178"/>
      <c r="P406" s="178"/>
      <c r="Q406" s="128"/>
      <c r="R406" s="178"/>
      <c r="S406" s="178"/>
      <c r="T406" s="128"/>
      <c r="U406" s="165"/>
    </row>
    <row r="407" spans="1:21" ht="13" x14ac:dyDescent="0.3">
      <c r="A407" s="45"/>
      <c r="B407" s="11"/>
      <c r="C407" s="128"/>
      <c r="D407" s="128"/>
      <c r="E407" s="178"/>
      <c r="F407" s="178"/>
      <c r="G407" s="128"/>
      <c r="H407" s="128"/>
      <c r="I407" s="178"/>
      <c r="J407" s="178"/>
      <c r="K407" s="128"/>
      <c r="L407" s="178"/>
      <c r="M407" s="178"/>
      <c r="N407" s="128"/>
      <c r="O407" s="178"/>
      <c r="P407" s="178"/>
      <c r="Q407" s="128"/>
      <c r="R407" s="178"/>
      <c r="S407" s="178"/>
      <c r="T407" s="128"/>
      <c r="U407" s="165"/>
    </row>
    <row r="408" spans="1:21" ht="13" x14ac:dyDescent="0.3">
      <c r="A408" s="45"/>
      <c r="B408" s="11"/>
      <c r="C408" s="128"/>
      <c r="D408" s="128"/>
      <c r="E408" s="178"/>
      <c r="F408" s="178"/>
      <c r="G408" s="128"/>
      <c r="H408" s="128"/>
      <c r="I408" s="178"/>
      <c r="J408" s="178"/>
      <c r="K408" s="128"/>
      <c r="L408" s="178"/>
      <c r="M408" s="178"/>
      <c r="N408" s="128"/>
      <c r="O408" s="178"/>
      <c r="P408" s="178"/>
      <c r="Q408" s="128"/>
      <c r="R408" s="178"/>
      <c r="S408" s="178"/>
      <c r="T408" s="128"/>
      <c r="U408" s="165"/>
    </row>
    <row r="409" spans="1:21" ht="13" x14ac:dyDescent="0.3">
      <c r="A409" s="45"/>
      <c r="B409" s="11"/>
      <c r="C409" s="128"/>
      <c r="D409" s="128"/>
      <c r="E409" s="178"/>
      <c r="F409" s="178"/>
      <c r="G409" s="128"/>
      <c r="H409" s="128"/>
      <c r="I409" s="178"/>
      <c r="J409" s="178"/>
      <c r="K409" s="128"/>
      <c r="L409" s="178"/>
      <c r="M409" s="178"/>
      <c r="N409" s="128"/>
      <c r="O409" s="178"/>
      <c r="P409" s="178"/>
      <c r="Q409" s="128"/>
      <c r="R409" s="178"/>
      <c r="S409" s="178"/>
      <c r="T409" s="128"/>
      <c r="U409" s="165"/>
    </row>
    <row r="410" spans="1:21" ht="13" x14ac:dyDescent="0.3">
      <c r="A410" s="45"/>
      <c r="B410" s="11"/>
      <c r="C410" s="128"/>
      <c r="D410" s="128"/>
      <c r="E410" s="178"/>
      <c r="F410" s="178"/>
      <c r="G410" s="128"/>
      <c r="H410" s="128"/>
      <c r="I410" s="178"/>
      <c r="J410" s="178"/>
      <c r="K410" s="128"/>
      <c r="L410" s="178"/>
      <c r="M410" s="178"/>
      <c r="N410" s="128"/>
      <c r="O410" s="178"/>
      <c r="P410" s="178"/>
      <c r="Q410" s="128"/>
      <c r="R410" s="178"/>
      <c r="S410" s="178"/>
      <c r="T410" s="128"/>
      <c r="U410" s="165"/>
    </row>
    <row r="411" spans="1:21" ht="13" x14ac:dyDescent="0.3">
      <c r="A411" s="45"/>
      <c r="B411" s="11"/>
      <c r="C411" s="128"/>
      <c r="D411" s="128"/>
      <c r="E411" s="178"/>
      <c r="F411" s="178"/>
      <c r="G411" s="128"/>
      <c r="H411" s="128"/>
      <c r="I411" s="178"/>
      <c r="J411" s="178"/>
      <c r="K411" s="128"/>
      <c r="L411" s="178"/>
      <c r="M411" s="178"/>
      <c r="N411" s="128"/>
      <c r="O411" s="178"/>
      <c r="P411" s="178"/>
      <c r="Q411" s="128"/>
      <c r="R411" s="178"/>
      <c r="S411" s="178"/>
      <c r="T411" s="128"/>
      <c r="U411" s="165"/>
    </row>
    <row r="412" spans="1:21" ht="13" x14ac:dyDescent="0.3">
      <c r="A412" s="45"/>
      <c r="B412" s="11"/>
      <c r="C412" s="128"/>
      <c r="D412" s="128"/>
      <c r="E412" s="178"/>
      <c r="F412" s="178"/>
      <c r="G412" s="128"/>
      <c r="H412" s="128"/>
      <c r="I412" s="178"/>
      <c r="J412" s="178"/>
      <c r="K412" s="128"/>
      <c r="L412" s="178"/>
      <c r="M412" s="178"/>
      <c r="N412" s="128"/>
      <c r="O412" s="178"/>
      <c r="P412" s="178"/>
      <c r="Q412" s="128"/>
      <c r="R412" s="178"/>
      <c r="S412" s="178"/>
      <c r="T412" s="128"/>
      <c r="U412" s="165"/>
    </row>
    <row r="413" spans="1:21" ht="13" x14ac:dyDescent="0.3">
      <c r="A413" s="45"/>
      <c r="B413" s="11"/>
      <c r="C413" s="128"/>
      <c r="D413" s="128"/>
      <c r="E413" s="178"/>
      <c r="F413" s="178"/>
      <c r="G413" s="128"/>
      <c r="H413" s="128"/>
      <c r="I413" s="178"/>
      <c r="J413" s="178"/>
      <c r="K413" s="128"/>
      <c r="L413" s="178"/>
      <c r="M413" s="178"/>
      <c r="N413" s="128"/>
      <c r="O413" s="178"/>
      <c r="P413" s="178"/>
      <c r="Q413" s="128"/>
      <c r="R413" s="178"/>
      <c r="S413" s="178"/>
      <c r="T413" s="128"/>
      <c r="U413" s="165"/>
    </row>
    <row r="414" spans="1:21" ht="13" x14ac:dyDescent="0.3">
      <c r="A414" s="45"/>
      <c r="B414" s="11"/>
      <c r="C414" s="128"/>
      <c r="D414" s="128"/>
      <c r="E414" s="178"/>
      <c r="F414" s="178"/>
      <c r="G414" s="128"/>
      <c r="H414" s="128"/>
      <c r="I414" s="178"/>
      <c r="J414" s="178"/>
      <c r="K414" s="128"/>
      <c r="L414" s="178"/>
      <c r="M414" s="178"/>
      <c r="N414" s="128"/>
      <c r="O414" s="178"/>
      <c r="P414" s="178"/>
      <c r="Q414" s="128"/>
      <c r="R414" s="178"/>
      <c r="S414" s="178"/>
      <c r="T414" s="128"/>
      <c r="U414" s="165"/>
    </row>
    <row r="415" spans="1:21" ht="13" x14ac:dyDescent="0.3">
      <c r="A415" s="45"/>
      <c r="B415" s="11"/>
      <c r="C415" s="128"/>
      <c r="D415" s="128"/>
      <c r="E415" s="178"/>
      <c r="F415" s="178"/>
      <c r="G415" s="128"/>
      <c r="H415" s="128"/>
      <c r="I415" s="178"/>
      <c r="J415" s="178"/>
      <c r="K415" s="128"/>
      <c r="L415" s="178"/>
      <c r="M415" s="178"/>
      <c r="N415" s="128"/>
      <c r="O415" s="178"/>
      <c r="P415" s="178"/>
      <c r="Q415" s="128"/>
      <c r="R415" s="178"/>
      <c r="S415" s="178"/>
      <c r="T415" s="128"/>
      <c r="U415" s="165"/>
    </row>
    <row r="416" spans="1:21" ht="13" x14ac:dyDescent="0.3">
      <c r="A416" s="45"/>
      <c r="B416" s="11"/>
      <c r="C416" s="128"/>
      <c r="D416" s="128"/>
      <c r="E416" s="178"/>
      <c r="F416" s="178"/>
      <c r="G416" s="128"/>
      <c r="H416" s="128"/>
      <c r="I416" s="178"/>
      <c r="J416" s="178"/>
      <c r="K416" s="128"/>
      <c r="L416" s="178"/>
      <c r="M416" s="178"/>
      <c r="N416" s="128"/>
      <c r="O416" s="178"/>
      <c r="P416" s="178"/>
      <c r="Q416" s="128"/>
      <c r="R416" s="178"/>
      <c r="S416" s="178"/>
      <c r="T416" s="128"/>
      <c r="U416" s="165"/>
    </row>
    <row r="417" spans="1:21" ht="13" x14ac:dyDescent="0.3">
      <c r="A417" s="45"/>
      <c r="B417" s="11"/>
      <c r="C417" s="128"/>
      <c r="D417" s="128"/>
      <c r="E417" s="178"/>
      <c r="F417" s="178"/>
      <c r="G417" s="128"/>
      <c r="H417" s="128"/>
      <c r="I417" s="178"/>
      <c r="J417" s="178"/>
      <c r="K417" s="128"/>
      <c r="L417" s="178"/>
      <c r="M417" s="178"/>
      <c r="N417" s="128"/>
      <c r="O417" s="178"/>
      <c r="P417" s="178"/>
      <c r="Q417" s="128"/>
      <c r="R417" s="178"/>
      <c r="S417" s="178"/>
      <c r="T417" s="128"/>
      <c r="U417" s="165"/>
    </row>
    <row r="418" spans="1:21" ht="13" x14ac:dyDescent="0.3">
      <c r="A418" s="45"/>
      <c r="B418" s="11"/>
      <c r="C418" s="128"/>
      <c r="D418" s="128"/>
      <c r="E418" s="178"/>
      <c r="F418" s="178"/>
      <c r="G418" s="128"/>
      <c r="H418" s="128"/>
      <c r="I418" s="178"/>
      <c r="J418" s="178"/>
      <c r="K418" s="128"/>
      <c r="L418" s="178"/>
      <c r="M418" s="178"/>
      <c r="N418" s="128"/>
      <c r="O418" s="178"/>
      <c r="P418" s="178"/>
      <c r="Q418" s="128"/>
      <c r="R418" s="178"/>
      <c r="S418" s="178"/>
      <c r="T418" s="128"/>
      <c r="U418" s="165"/>
    </row>
    <row r="419" spans="1:21" ht="13" x14ac:dyDescent="0.3">
      <c r="A419" s="45"/>
      <c r="B419" s="11"/>
      <c r="C419" s="128"/>
      <c r="D419" s="128"/>
      <c r="E419" s="178"/>
      <c r="F419" s="178"/>
      <c r="G419" s="128"/>
      <c r="H419" s="128"/>
      <c r="I419" s="178"/>
      <c r="J419" s="178"/>
      <c r="K419" s="128"/>
      <c r="L419" s="178"/>
      <c r="M419" s="178"/>
      <c r="N419" s="128"/>
      <c r="O419" s="178"/>
      <c r="P419" s="178"/>
      <c r="Q419" s="128"/>
      <c r="R419" s="178"/>
      <c r="S419" s="178"/>
      <c r="T419" s="128"/>
      <c r="U419" s="165"/>
    </row>
    <row r="420" spans="1:21" ht="13" x14ac:dyDescent="0.3">
      <c r="A420" s="45"/>
      <c r="B420" s="11"/>
      <c r="C420" s="128"/>
      <c r="D420" s="128"/>
      <c r="E420" s="178"/>
      <c r="F420" s="178"/>
      <c r="G420" s="128"/>
      <c r="H420" s="128"/>
      <c r="I420" s="178"/>
      <c r="J420" s="178"/>
      <c r="K420" s="128"/>
      <c r="L420" s="178"/>
      <c r="M420" s="178"/>
      <c r="N420" s="128"/>
      <c r="O420" s="178"/>
      <c r="P420" s="178"/>
      <c r="Q420" s="128"/>
      <c r="R420" s="178"/>
      <c r="S420" s="178"/>
      <c r="T420" s="128"/>
      <c r="U420" s="165"/>
    </row>
    <row r="421" spans="1:21" ht="13" x14ac:dyDescent="0.3">
      <c r="A421" s="45"/>
      <c r="B421" s="11"/>
      <c r="C421" s="128"/>
      <c r="D421" s="128"/>
      <c r="E421" s="178"/>
      <c r="F421" s="178"/>
      <c r="G421" s="128"/>
      <c r="H421" s="128"/>
      <c r="I421" s="178"/>
      <c r="J421" s="178"/>
      <c r="K421" s="128"/>
      <c r="L421" s="178"/>
      <c r="M421" s="178"/>
      <c r="N421" s="128"/>
      <c r="O421" s="178"/>
      <c r="P421" s="178"/>
      <c r="Q421" s="128"/>
      <c r="R421" s="178"/>
      <c r="S421" s="178"/>
      <c r="T421" s="128"/>
      <c r="U421" s="165"/>
    </row>
    <row r="422" spans="1:21" ht="13" x14ac:dyDescent="0.3">
      <c r="A422" s="45"/>
      <c r="B422" s="11"/>
      <c r="C422" s="128"/>
      <c r="D422" s="128"/>
      <c r="E422" s="178"/>
      <c r="F422" s="178"/>
      <c r="G422" s="128"/>
      <c r="H422" s="128"/>
      <c r="I422" s="178"/>
      <c r="J422" s="178"/>
      <c r="K422" s="128"/>
      <c r="L422" s="178"/>
      <c r="M422" s="178"/>
      <c r="N422" s="128"/>
      <c r="O422" s="178"/>
      <c r="P422" s="178"/>
      <c r="Q422" s="128"/>
      <c r="R422" s="178"/>
      <c r="S422" s="178"/>
      <c r="T422" s="128"/>
      <c r="U422" s="165"/>
    </row>
    <row r="423" spans="1:21" ht="13" x14ac:dyDescent="0.3">
      <c r="A423" s="45"/>
      <c r="B423" s="11"/>
      <c r="C423" s="128"/>
      <c r="D423" s="128"/>
      <c r="E423" s="178"/>
      <c r="F423" s="178"/>
      <c r="G423" s="128"/>
      <c r="H423" s="128"/>
      <c r="I423" s="178"/>
      <c r="J423" s="178"/>
      <c r="K423" s="128"/>
      <c r="L423" s="178"/>
      <c r="M423" s="178"/>
      <c r="N423" s="128"/>
      <c r="O423" s="178"/>
      <c r="P423" s="178"/>
      <c r="Q423" s="128"/>
      <c r="R423" s="178"/>
      <c r="S423" s="178"/>
      <c r="T423" s="128"/>
      <c r="U423" s="165"/>
    </row>
    <row r="424" spans="1:21" ht="13" x14ac:dyDescent="0.3">
      <c r="A424" s="45"/>
      <c r="B424" s="11"/>
      <c r="C424" s="128"/>
      <c r="D424" s="128"/>
      <c r="E424" s="178"/>
      <c r="F424" s="178"/>
      <c r="G424" s="128"/>
      <c r="H424" s="128"/>
      <c r="I424" s="178"/>
      <c r="J424" s="178"/>
      <c r="K424" s="128"/>
      <c r="L424" s="178"/>
      <c r="M424" s="178"/>
      <c r="N424" s="128"/>
      <c r="O424" s="178"/>
      <c r="P424" s="178"/>
      <c r="Q424" s="128"/>
      <c r="R424" s="178"/>
      <c r="S424" s="178"/>
      <c r="T424" s="128"/>
      <c r="U424" s="165"/>
    </row>
    <row r="425" spans="1:21" ht="13" x14ac:dyDescent="0.3">
      <c r="A425" s="45"/>
      <c r="B425" s="11"/>
      <c r="C425" s="128"/>
      <c r="D425" s="128"/>
      <c r="E425" s="178"/>
      <c r="F425" s="178"/>
      <c r="G425" s="128"/>
      <c r="H425" s="128"/>
      <c r="I425" s="178"/>
      <c r="J425" s="178"/>
      <c r="K425" s="128"/>
      <c r="L425" s="178"/>
      <c r="M425" s="178"/>
      <c r="N425" s="128"/>
      <c r="O425" s="178"/>
      <c r="P425" s="178"/>
      <c r="Q425" s="128"/>
      <c r="R425" s="178"/>
      <c r="S425" s="178"/>
      <c r="T425" s="128"/>
      <c r="U425" s="165"/>
    </row>
    <row r="426" spans="1:21" ht="13" x14ac:dyDescent="0.3">
      <c r="A426" s="45"/>
      <c r="B426" s="11"/>
      <c r="C426" s="128"/>
      <c r="D426" s="128"/>
      <c r="E426" s="178"/>
      <c r="F426" s="178"/>
      <c r="G426" s="128"/>
      <c r="H426" s="128"/>
      <c r="I426" s="178"/>
      <c r="J426" s="178"/>
      <c r="K426" s="128"/>
      <c r="L426" s="178"/>
      <c r="M426" s="178"/>
      <c r="N426" s="128"/>
      <c r="O426" s="178"/>
      <c r="P426" s="178"/>
      <c r="Q426" s="128"/>
      <c r="R426" s="178"/>
      <c r="S426" s="178"/>
      <c r="T426" s="128"/>
      <c r="U426" s="165"/>
    </row>
    <row r="427" spans="1:21" ht="13" x14ac:dyDescent="0.3">
      <c r="A427" s="45"/>
      <c r="B427" s="11"/>
      <c r="C427" s="128"/>
      <c r="D427" s="128"/>
      <c r="E427" s="178"/>
      <c r="F427" s="178"/>
      <c r="G427" s="128"/>
      <c r="H427" s="128"/>
      <c r="I427" s="178"/>
      <c r="J427" s="178"/>
      <c r="K427" s="128"/>
      <c r="L427" s="178"/>
      <c r="M427" s="178"/>
      <c r="N427" s="128"/>
      <c r="O427" s="178"/>
      <c r="P427" s="178"/>
      <c r="Q427" s="128"/>
      <c r="R427" s="178"/>
      <c r="S427" s="178"/>
      <c r="T427" s="128"/>
      <c r="U427" s="165"/>
    </row>
    <row r="428" spans="1:21" ht="13" x14ac:dyDescent="0.3">
      <c r="A428" s="45"/>
      <c r="B428" s="11"/>
      <c r="C428" s="128"/>
      <c r="D428" s="128"/>
      <c r="E428" s="178"/>
      <c r="F428" s="178"/>
      <c r="G428" s="128"/>
      <c r="H428" s="128"/>
      <c r="I428" s="178"/>
      <c r="J428" s="178"/>
      <c r="K428" s="128"/>
      <c r="L428" s="178"/>
      <c r="M428" s="178"/>
      <c r="N428" s="128"/>
      <c r="O428" s="178"/>
      <c r="P428" s="178"/>
      <c r="Q428" s="128"/>
      <c r="R428" s="178"/>
      <c r="S428" s="178"/>
      <c r="T428" s="128"/>
      <c r="U428" s="165"/>
    </row>
    <row r="429" spans="1:21" ht="13" x14ac:dyDescent="0.3">
      <c r="A429" s="45"/>
      <c r="B429" s="11"/>
      <c r="C429" s="128"/>
      <c r="D429" s="128"/>
      <c r="E429" s="178"/>
      <c r="F429" s="178"/>
      <c r="G429" s="128"/>
      <c r="H429" s="128"/>
      <c r="I429" s="178"/>
      <c r="J429" s="178"/>
      <c r="K429" s="128"/>
      <c r="L429" s="178"/>
      <c r="M429" s="178"/>
      <c r="N429" s="128"/>
      <c r="O429" s="178"/>
      <c r="P429" s="178"/>
      <c r="Q429" s="128"/>
      <c r="R429" s="178"/>
      <c r="S429" s="178"/>
      <c r="T429" s="128"/>
      <c r="U429" s="165"/>
    </row>
    <row r="430" spans="1:21" ht="13" x14ac:dyDescent="0.3">
      <c r="A430" s="45"/>
      <c r="B430" s="11"/>
      <c r="C430" s="128"/>
      <c r="D430" s="128"/>
      <c r="E430" s="178"/>
      <c r="F430" s="178"/>
      <c r="G430" s="128"/>
      <c r="H430" s="128"/>
      <c r="I430" s="178"/>
      <c r="J430" s="178"/>
      <c r="K430" s="128"/>
      <c r="L430" s="178"/>
      <c r="M430" s="178"/>
      <c r="N430" s="128"/>
      <c r="O430" s="178"/>
      <c r="P430" s="178"/>
      <c r="Q430" s="128"/>
      <c r="R430" s="178"/>
      <c r="S430" s="178"/>
      <c r="T430" s="128"/>
      <c r="U430" s="165"/>
    </row>
    <row r="431" spans="1:21" ht="13" x14ac:dyDescent="0.3">
      <c r="A431" s="45"/>
      <c r="B431" s="11"/>
      <c r="C431" s="128"/>
      <c r="D431" s="128"/>
      <c r="E431" s="178"/>
      <c r="F431" s="178"/>
      <c r="G431" s="128"/>
      <c r="H431" s="128"/>
      <c r="I431" s="178"/>
      <c r="J431" s="178"/>
      <c r="K431" s="128"/>
      <c r="L431" s="178"/>
      <c r="M431" s="178"/>
      <c r="N431" s="128"/>
      <c r="O431" s="178"/>
      <c r="P431" s="178"/>
      <c r="Q431" s="128"/>
      <c r="R431" s="178"/>
      <c r="S431" s="178"/>
      <c r="T431" s="128"/>
      <c r="U431" s="165"/>
    </row>
    <row r="432" spans="1:21" ht="13" x14ac:dyDescent="0.3">
      <c r="A432" s="45"/>
      <c r="B432" s="11"/>
      <c r="C432" s="128"/>
      <c r="D432" s="128"/>
      <c r="E432" s="178"/>
      <c r="F432" s="178"/>
      <c r="G432" s="128"/>
      <c r="H432" s="128"/>
      <c r="I432" s="178"/>
      <c r="J432" s="178"/>
      <c r="K432" s="128"/>
      <c r="L432" s="178"/>
      <c r="M432" s="178"/>
      <c r="N432" s="128"/>
      <c r="O432" s="178"/>
      <c r="P432" s="178"/>
      <c r="Q432" s="128"/>
      <c r="R432" s="178"/>
      <c r="S432" s="178"/>
      <c r="T432" s="128"/>
      <c r="U432" s="165"/>
    </row>
    <row r="433" spans="1:21" ht="13" x14ac:dyDescent="0.3">
      <c r="A433" s="45"/>
      <c r="B433" s="11"/>
      <c r="C433" s="128"/>
      <c r="D433" s="128"/>
      <c r="E433" s="178"/>
      <c r="F433" s="178"/>
      <c r="G433" s="128"/>
      <c r="H433" s="128"/>
      <c r="I433" s="178"/>
      <c r="J433" s="178"/>
      <c r="K433" s="128"/>
      <c r="L433" s="178"/>
      <c r="M433" s="178"/>
      <c r="N433" s="128"/>
      <c r="O433" s="178"/>
      <c r="P433" s="178"/>
      <c r="Q433" s="128"/>
      <c r="R433" s="178"/>
      <c r="S433" s="178"/>
      <c r="T433" s="128"/>
      <c r="U433" s="165"/>
    </row>
    <row r="434" spans="1:21" ht="13" x14ac:dyDescent="0.3">
      <c r="A434" s="45"/>
      <c r="B434" s="11"/>
      <c r="C434" s="128"/>
      <c r="D434" s="128"/>
      <c r="E434" s="178"/>
      <c r="F434" s="178"/>
      <c r="G434" s="128"/>
      <c r="H434" s="128"/>
      <c r="I434" s="178"/>
      <c r="J434" s="178"/>
      <c r="K434" s="128"/>
      <c r="L434" s="178"/>
      <c r="M434" s="178"/>
      <c r="N434" s="128"/>
      <c r="O434" s="178"/>
      <c r="P434" s="178"/>
      <c r="Q434" s="128"/>
      <c r="R434" s="178"/>
      <c r="S434" s="178"/>
      <c r="T434" s="128"/>
      <c r="U434" s="165"/>
    </row>
    <row r="435" spans="1:21" ht="13" x14ac:dyDescent="0.3">
      <c r="A435" s="45"/>
      <c r="B435" s="11"/>
      <c r="C435" s="128"/>
      <c r="D435" s="128"/>
      <c r="E435" s="178"/>
      <c r="F435" s="178"/>
      <c r="G435" s="128"/>
      <c r="H435" s="128"/>
      <c r="I435" s="178"/>
      <c r="J435" s="178"/>
      <c r="K435" s="128"/>
      <c r="L435" s="178"/>
      <c r="M435" s="178"/>
      <c r="N435" s="128"/>
      <c r="O435" s="178"/>
      <c r="P435" s="178"/>
      <c r="Q435" s="128"/>
      <c r="R435" s="178"/>
      <c r="S435" s="178"/>
      <c r="T435" s="128"/>
      <c r="U435" s="165"/>
    </row>
    <row r="436" spans="1:21" ht="13" x14ac:dyDescent="0.3">
      <c r="A436" s="45"/>
      <c r="B436" s="11"/>
      <c r="C436" s="128"/>
      <c r="D436" s="128"/>
      <c r="E436" s="178"/>
      <c r="F436" s="178"/>
      <c r="G436" s="128"/>
      <c r="H436" s="128"/>
      <c r="I436" s="178"/>
      <c r="J436" s="178"/>
      <c r="K436" s="128"/>
      <c r="L436" s="178"/>
      <c r="M436" s="178"/>
      <c r="N436" s="128"/>
      <c r="O436" s="178"/>
      <c r="P436" s="178"/>
      <c r="Q436" s="128"/>
      <c r="R436" s="178"/>
      <c r="S436" s="178"/>
      <c r="T436" s="128"/>
      <c r="U436" s="165"/>
    </row>
    <row r="437" spans="1:21" ht="13" x14ac:dyDescent="0.3">
      <c r="A437" s="45"/>
      <c r="B437" s="11"/>
      <c r="C437" s="128"/>
      <c r="D437" s="128"/>
      <c r="E437" s="178"/>
      <c r="F437" s="178"/>
      <c r="G437" s="128"/>
      <c r="H437" s="128"/>
      <c r="I437" s="178"/>
      <c r="J437" s="178"/>
      <c r="K437" s="128"/>
      <c r="L437" s="178"/>
      <c r="M437" s="178"/>
      <c r="N437" s="128"/>
      <c r="O437" s="178"/>
      <c r="P437" s="178"/>
      <c r="Q437" s="128"/>
      <c r="R437" s="178"/>
      <c r="S437" s="178"/>
      <c r="T437" s="128"/>
      <c r="U437" s="165"/>
    </row>
    <row r="438" spans="1:21" ht="13" x14ac:dyDescent="0.3">
      <c r="A438" s="45"/>
      <c r="B438" s="11"/>
      <c r="C438" s="128"/>
      <c r="D438" s="128"/>
      <c r="E438" s="178"/>
      <c r="F438" s="178"/>
      <c r="G438" s="128"/>
      <c r="H438" s="128"/>
      <c r="I438" s="178"/>
      <c r="J438" s="178"/>
      <c r="K438" s="128"/>
      <c r="L438" s="178"/>
      <c r="M438" s="178"/>
      <c r="N438" s="128"/>
      <c r="O438" s="178"/>
      <c r="P438" s="178"/>
      <c r="Q438" s="128"/>
      <c r="R438" s="178"/>
      <c r="S438" s="178"/>
      <c r="T438" s="128"/>
      <c r="U438" s="165"/>
    </row>
    <row r="439" spans="1:21" ht="13" x14ac:dyDescent="0.3">
      <c r="A439" s="45"/>
      <c r="B439" s="11"/>
      <c r="C439" s="128"/>
      <c r="D439" s="128"/>
      <c r="E439" s="178"/>
      <c r="F439" s="178"/>
      <c r="G439" s="128"/>
      <c r="H439" s="128"/>
      <c r="I439" s="178"/>
      <c r="J439" s="178"/>
      <c r="K439" s="128"/>
      <c r="L439" s="178"/>
      <c r="M439" s="178"/>
      <c r="N439" s="128"/>
      <c r="O439" s="178"/>
      <c r="P439" s="178"/>
      <c r="Q439" s="128"/>
      <c r="R439" s="178"/>
      <c r="S439" s="178"/>
      <c r="T439" s="128"/>
      <c r="U439" s="165"/>
    </row>
    <row r="440" spans="1:21" ht="13" x14ac:dyDescent="0.3">
      <c r="A440" s="45"/>
      <c r="B440" s="11"/>
      <c r="C440" s="128"/>
      <c r="D440" s="128"/>
      <c r="E440" s="178"/>
      <c r="F440" s="178"/>
      <c r="G440" s="128"/>
      <c r="H440" s="128"/>
      <c r="I440" s="178"/>
      <c r="J440" s="178"/>
      <c r="K440" s="128"/>
      <c r="L440" s="178"/>
      <c r="M440" s="178"/>
      <c r="N440" s="128"/>
      <c r="O440" s="178"/>
      <c r="P440" s="178"/>
      <c r="Q440" s="128"/>
      <c r="R440" s="178"/>
      <c r="S440" s="178"/>
      <c r="T440" s="128"/>
      <c r="U440" s="165"/>
    </row>
    <row r="441" spans="1:21" ht="13" x14ac:dyDescent="0.3">
      <c r="A441" s="45"/>
      <c r="B441" s="11"/>
      <c r="C441" s="128"/>
      <c r="D441" s="128"/>
      <c r="E441" s="178"/>
      <c r="F441" s="178"/>
      <c r="G441" s="128"/>
      <c r="H441" s="128"/>
      <c r="I441" s="178"/>
      <c r="J441" s="178"/>
      <c r="K441" s="128"/>
      <c r="L441" s="178"/>
      <c r="M441" s="178"/>
      <c r="N441" s="128"/>
      <c r="O441" s="178"/>
      <c r="P441" s="178"/>
      <c r="Q441" s="128"/>
      <c r="R441" s="178"/>
      <c r="S441" s="178"/>
      <c r="T441" s="128"/>
      <c r="U441" s="165"/>
    </row>
    <row r="442" spans="1:21" ht="13" x14ac:dyDescent="0.3">
      <c r="A442" s="45"/>
      <c r="B442" s="11"/>
      <c r="C442" s="128"/>
      <c r="D442" s="128"/>
      <c r="E442" s="178"/>
      <c r="F442" s="178"/>
      <c r="G442" s="128"/>
      <c r="H442" s="128"/>
      <c r="I442" s="178"/>
      <c r="J442" s="178"/>
      <c r="K442" s="128"/>
      <c r="L442" s="178"/>
      <c r="M442" s="178"/>
      <c r="N442" s="128"/>
      <c r="O442" s="178"/>
      <c r="P442" s="178"/>
      <c r="Q442" s="128"/>
      <c r="R442" s="178"/>
      <c r="S442" s="178"/>
      <c r="T442" s="128"/>
      <c r="U442" s="165"/>
    </row>
    <row r="443" spans="1:21" ht="13" x14ac:dyDescent="0.3">
      <c r="A443" s="45"/>
      <c r="B443" s="11"/>
      <c r="C443" s="128"/>
      <c r="D443" s="128"/>
      <c r="E443" s="178"/>
      <c r="F443" s="178"/>
      <c r="G443" s="128"/>
      <c r="H443" s="128"/>
      <c r="I443" s="178"/>
      <c r="J443" s="178"/>
      <c r="K443" s="128"/>
      <c r="L443" s="178"/>
      <c r="M443" s="178"/>
      <c r="N443" s="128"/>
      <c r="O443" s="178"/>
      <c r="P443" s="178"/>
      <c r="Q443" s="128"/>
      <c r="R443" s="178"/>
      <c r="S443" s="178"/>
      <c r="T443" s="128"/>
      <c r="U443" s="165"/>
    </row>
    <row r="444" spans="1:21" ht="13" x14ac:dyDescent="0.3">
      <c r="A444" s="45"/>
      <c r="B444" s="11"/>
      <c r="C444" s="128"/>
      <c r="D444" s="128"/>
      <c r="E444" s="178"/>
      <c r="F444" s="178"/>
      <c r="G444" s="128"/>
      <c r="H444" s="128"/>
      <c r="I444" s="178"/>
      <c r="J444" s="178"/>
      <c r="K444" s="128"/>
      <c r="L444" s="178"/>
      <c r="M444" s="178"/>
      <c r="N444" s="128"/>
      <c r="O444" s="178"/>
      <c r="P444" s="178"/>
      <c r="Q444" s="128"/>
      <c r="R444" s="178"/>
      <c r="S444" s="178"/>
      <c r="T444" s="128"/>
      <c r="U444" s="165"/>
    </row>
    <row r="445" spans="1:21" ht="13" x14ac:dyDescent="0.3">
      <c r="A445" s="45"/>
      <c r="B445" s="11"/>
      <c r="C445" s="128"/>
      <c r="D445" s="128"/>
      <c r="E445" s="178"/>
      <c r="F445" s="178"/>
      <c r="G445" s="128"/>
      <c r="H445" s="128"/>
      <c r="I445" s="178"/>
      <c r="J445" s="178"/>
      <c r="K445" s="128"/>
      <c r="L445" s="178"/>
      <c r="M445" s="178"/>
      <c r="N445" s="128"/>
      <c r="O445" s="178"/>
      <c r="P445" s="178"/>
      <c r="Q445" s="128"/>
      <c r="R445" s="178"/>
      <c r="S445" s="178"/>
      <c r="T445" s="128"/>
      <c r="U445" s="165"/>
    </row>
    <row r="446" spans="1:21" ht="13" x14ac:dyDescent="0.3">
      <c r="A446" s="45"/>
      <c r="B446" s="11"/>
      <c r="C446" s="128"/>
      <c r="D446" s="128"/>
      <c r="E446" s="178"/>
      <c r="F446" s="178"/>
      <c r="G446" s="128"/>
      <c r="H446" s="128"/>
      <c r="I446" s="178"/>
      <c r="J446" s="178"/>
      <c r="K446" s="128"/>
      <c r="L446" s="178"/>
      <c r="M446" s="178"/>
      <c r="N446" s="128"/>
      <c r="O446" s="178"/>
      <c r="P446" s="178"/>
      <c r="Q446" s="128"/>
      <c r="R446" s="178"/>
      <c r="S446" s="178"/>
      <c r="T446" s="128"/>
      <c r="U446" s="165"/>
    </row>
    <row r="447" spans="1:21" ht="13" x14ac:dyDescent="0.3">
      <c r="A447" s="45"/>
      <c r="B447" s="11"/>
      <c r="C447" s="128"/>
      <c r="D447" s="128"/>
      <c r="E447" s="178"/>
      <c r="F447" s="178"/>
      <c r="G447" s="128"/>
      <c r="H447" s="128"/>
      <c r="I447" s="178"/>
      <c r="J447" s="178"/>
      <c r="K447" s="128"/>
      <c r="L447" s="178"/>
      <c r="M447" s="178"/>
      <c r="N447" s="128"/>
      <c r="O447" s="178"/>
      <c r="P447" s="178"/>
      <c r="Q447" s="128"/>
      <c r="R447" s="178"/>
      <c r="S447" s="178"/>
      <c r="T447" s="128"/>
      <c r="U447" s="165"/>
    </row>
    <row r="448" spans="1:21" ht="13" x14ac:dyDescent="0.3">
      <c r="A448" s="45"/>
      <c r="B448" s="11"/>
      <c r="C448" s="128"/>
      <c r="D448" s="128"/>
      <c r="E448" s="178"/>
      <c r="F448" s="178"/>
      <c r="G448" s="128"/>
      <c r="H448" s="128"/>
      <c r="I448" s="178"/>
      <c r="J448" s="178"/>
      <c r="K448" s="128"/>
      <c r="L448" s="178"/>
      <c r="M448" s="178"/>
      <c r="N448" s="128"/>
      <c r="O448" s="178"/>
      <c r="P448" s="178"/>
      <c r="Q448" s="128"/>
      <c r="R448" s="178"/>
      <c r="S448" s="178"/>
      <c r="T448" s="128"/>
      <c r="U448" s="165"/>
    </row>
    <row r="449" spans="1:21" ht="13" x14ac:dyDescent="0.3">
      <c r="A449" s="45"/>
      <c r="B449" s="11"/>
      <c r="C449" s="128"/>
      <c r="D449" s="128"/>
      <c r="E449" s="178"/>
      <c r="F449" s="178"/>
      <c r="G449" s="128"/>
      <c r="H449" s="128"/>
      <c r="I449" s="178"/>
      <c r="J449" s="178"/>
      <c r="K449" s="128"/>
      <c r="L449" s="178"/>
      <c r="M449" s="178"/>
      <c r="N449" s="128"/>
      <c r="O449" s="178"/>
      <c r="P449" s="178"/>
      <c r="Q449" s="128"/>
      <c r="R449" s="178"/>
      <c r="S449" s="178"/>
      <c r="T449" s="128"/>
      <c r="U449" s="165"/>
    </row>
    <row r="450" spans="1:21" ht="13" x14ac:dyDescent="0.3">
      <c r="A450" s="45"/>
      <c r="B450" s="11"/>
      <c r="C450" s="128"/>
      <c r="D450" s="128"/>
      <c r="E450" s="178"/>
      <c r="F450" s="178"/>
      <c r="G450" s="128"/>
      <c r="H450" s="128"/>
      <c r="I450" s="178"/>
      <c r="J450" s="178"/>
      <c r="K450" s="128"/>
      <c r="L450" s="178"/>
      <c r="M450" s="178"/>
      <c r="N450" s="128"/>
      <c r="O450" s="178"/>
      <c r="P450" s="178"/>
      <c r="Q450" s="128"/>
      <c r="R450" s="178"/>
      <c r="S450" s="178"/>
      <c r="T450" s="128"/>
      <c r="U450" s="165"/>
    </row>
    <row r="451" spans="1:21" ht="13" x14ac:dyDescent="0.3">
      <c r="A451" s="45"/>
      <c r="B451" s="11"/>
      <c r="C451" s="128"/>
      <c r="D451" s="128"/>
      <c r="E451" s="178"/>
      <c r="F451" s="178"/>
      <c r="G451" s="128"/>
      <c r="H451" s="128"/>
      <c r="I451" s="178"/>
      <c r="J451" s="178"/>
      <c r="K451" s="128"/>
      <c r="L451" s="178"/>
      <c r="M451" s="178"/>
      <c r="N451" s="128"/>
      <c r="O451" s="178"/>
      <c r="P451" s="178"/>
      <c r="Q451" s="128"/>
      <c r="R451" s="178"/>
      <c r="S451" s="178"/>
      <c r="T451" s="128"/>
      <c r="U451" s="165"/>
    </row>
    <row r="452" spans="1:21" ht="13" x14ac:dyDescent="0.3">
      <c r="A452" s="45"/>
      <c r="B452" s="11"/>
      <c r="C452" s="128"/>
      <c r="D452" s="128"/>
      <c r="E452" s="178"/>
      <c r="F452" s="178"/>
      <c r="G452" s="128"/>
      <c r="H452" s="128"/>
      <c r="I452" s="178"/>
      <c r="J452" s="178"/>
      <c r="K452" s="128"/>
      <c r="L452" s="178"/>
      <c r="M452" s="178"/>
      <c r="N452" s="128"/>
      <c r="O452" s="178"/>
      <c r="P452" s="178"/>
      <c r="Q452" s="128"/>
      <c r="R452" s="178"/>
      <c r="S452" s="178"/>
      <c r="T452" s="128"/>
      <c r="U452" s="165"/>
    </row>
    <row r="453" spans="1:21" ht="13" x14ac:dyDescent="0.3">
      <c r="A453" s="45"/>
      <c r="B453" s="11"/>
      <c r="C453" s="128"/>
      <c r="D453" s="128"/>
      <c r="E453" s="178"/>
      <c r="F453" s="178"/>
      <c r="G453" s="128"/>
      <c r="H453" s="128"/>
      <c r="I453" s="178"/>
      <c r="J453" s="178"/>
      <c r="K453" s="128"/>
      <c r="L453" s="178"/>
      <c r="M453" s="178"/>
      <c r="N453" s="128"/>
      <c r="O453" s="178"/>
      <c r="P453" s="178"/>
      <c r="Q453" s="128"/>
      <c r="R453" s="178"/>
      <c r="S453" s="178"/>
      <c r="T453" s="128"/>
      <c r="U453" s="165"/>
    </row>
    <row r="454" spans="1:21" ht="13" x14ac:dyDescent="0.3">
      <c r="A454" s="45"/>
      <c r="B454" s="11"/>
      <c r="C454" s="128"/>
      <c r="D454" s="128"/>
      <c r="E454" s="178"/>
      <c r="F454" s="178"/>
      <c r="G454" s="128"/>
      <c r="H454" s="128"/>
      <c r="I454" s="178"/>
      <c r="J454" s="178"/>
      <c r="K454" s="128"/>
      <c r="L454" s="178"/>
      <c r="M454" s="178"/>
      <c r="N454" s="128"/>
      <c r="O454" s="178"/>
      <c r="P454" s="178"/>
      <c r="Q454" s="128"/>
      <c r="R454" s="178"/>
      <c r="S454" s="178"/>
      <c r="T454" s="128"/>
      <c r="U454" s="165"/>
    </row>
    <row r="455" spans="1:21" ht="13" x14ac:dyDescent="0.3">
      <c r="A455" s="45"/>
      <c r="B455" s="11"/>
      <c r="C455" s="128"/>
      <c r="D455" s="128"/>
      <c r="E455" s="178"/>
      <c r="F455" s="178"/>
      <c r="G455" s="128"/>
      <c r="H455" s="128"/>
      <c r="I455" s="178"/>
      <c r="J455" s="178"/>
      <c r="K455" s="128"/>
      <c r="L455" s="178"/>
      <c r="M455" s="178"/>
      <c r="N455" s="128"/>
      <c r="O455" s="178"/>
      <c r="P455" s="178"/>
      <c r="Q455" s="128"/>
      <c r="R455" s="178"/>
      <c r="S455" s="178"/>
      <c r="T455" s="128"/>
      <c r="U455" s="165"/>
    </row>
    <row r="456" spans="1:21" ht="13" x14ac:dyDescent="0.3">
      <c r="A456" s="45"/>
      <c r="B456" s="11"/>
      <c r="C456" s="128"/>
      <c r="D456" s="128"/>
      <c r="E456" s="178"/>
      <c r="F456" s="178"/>
      <c r="G456" s="128"/>
      <c r="H456" s="128"/>
      <c r="I456" s="178"/>
      <c r="J456" s="178"/>
      <c r="K456" s="128"/>
      <c r="L456" s="178"/>
      <c r="M456" s="178"/>
      <c r="N456" s="128"/>
      <c r="O456" s="178"/>
      <c r="P456" s="178"/>
      <c r="Q456" s="128"/>
      <c r="R456" s="178"/>
      <c r="S456" s="178"/>
      <c r="T456" s="128"/>
      <c r="U456" s="165"/>
    </row>
    <row r="457" spans="1:21" ht="13" x14ac:dyDescent="0.3">
      <c r="A457" s="45"/>
      <c r="B457" s="11"/>
      <c r="C457" s="128"/>
      <c r="D457" s="128"/>
      <c r="E457" s="178"/>
      <c r="F457" s="178"/>
      <c r="G457" s="128"/>
      <c r="H457" s="128"/>
      <c r="I457" s="178"/>
      <c r="J457" s="178"/>
      <c r="K457" s="128"/>
      <c r="L457" s="178"/>
      <c r="M457" s="178"/>
      <c r="N457" s="128"/>
      <c r="O457" s="178"/>
      <c r="P457" s="178"/>
      <c r="Q457" s="128"/>
      <c r="R457" s="178"/>
      <c r="S457" s="178"/>
      <c r="T457" s="128"/>
      <c r="U457" s="165"/>
    </row>
    <row r="458" spans="1:21" ht="13" x14ac:dyDescent="0.3">
      <c r="A458" s="45"/>
      <c r="B458" s="11"/>
      <c r="C458" s="128"/>
      <c r="D458" s="128"/>
      <c r="E458" s="178"/>
      <c r="F458" s="178"/>
      <c r="G458" s="128"/>
      <c r="H458" s="128"/>
      <c r="I458" s="178"/>
      <c r="J458" s="178"/>
      <c r="K458" s="128"/>
      <c r="L458" s="178"/>
      <c r="M458" s="178"/>
      <c r="N458" s="128"/>
      <c r="O458" s="178"/>
      <c r="P458" s="178"/>
      <c r="Q458" s="128"/>
      <c r="R458" s="178"/>
      <c r="S458" s="178"/>
      <c r="T458" s="128"/>
      <c r="U458" s="165"/>
    </row>
    <row r="459" spans="1:21" ht="13" x14ac:dyDescent="0.3">
      <c r="A459" s="45"/>
      <c r="B459" s="11"/>
      <c r="C459" s="128"/>
      <c r="D459" s="128"/>
      <c r="E459" s="178"/>
      <c r="F459" s="178"/>
      <c r="G459" s="128"/>
      <c r="H459" s="128"/>
      <c r="I459" s="178"/>
      <c r="J459" s="178"/>
      <c r="K459" s="128"/>
      <c r="L459" s="178"/>
      <c r="M459" s="178"/>
      <c r="N459" s="128"/>
      <c r="O459" s="178"/>
      <c r="P459" s="178"/>
      <c r="Q459" s="128"/>
      <c r="R459" s="178"/>
      <c r="S459" s="178"/>
      <c r="T459" s="128"/>
      <c r="U459" s="165"/>
    </row>
    <row r="460" spans="1:21" ht="13" x14ac:dyDescent="0.3">
      <c r="A460" s="45"/>
      <c r="B460" s="11"/>
      <c r="C460" s="128"/>
      <c r="D460" s="128"/>
      <c r="E460" s="178"/>
      <c r="F460" s="178"/>
      <c r="G460" s="128"/>
      <c r="H460" s="128"/>
      <c r="I460" s="178"/>
      <c r="J460" s="178"/>
      <c r="K460" s="128"/>
      <c r="L460" s="178"/>
      <c r="M460" s="178"/>
      <c r="N460" s="128"/>
      <c r="O460" s="178"/>
      <c r="P460" s="178"/>
      <c r="Q460" s="128"/>
      <c r="R460" s="178"/>
      <c r="S460" s="178"/>
      <c r="T460" s="128"/>
      <c r="U460" s="165"/>
    </row>
    <row r="461" spans="1:21" ht="13" x14ac:dyDescent="0.3">
      <c r="A461" s="45"/>
      <c r="B461" s="11"/>
      <c r="C461" s="128"/>
      <c r="D461" s="128"/>
      <c r="E461" s="178"/>
      <c r="F461" s="178"/>
      <c r="G461" s="128"/>
      <c r="H461" s="128"/>
      <c r="I461" s="178"/>
      <c r="J461" s="178"/>
      <c r="K461" s="128"/>
      <c r="L461" s="178"/>
      <c r="M461" s="178"/>
      <c r="N461" s="128"/>
      <c r="O461" s="178"/>
      <c r="P461" s="178"/>
      <c r="Q461" s="128"/>
      <c r="R461" s="178"/>
      <c r="S461" s="178"/>
      <c r="T461" s="128"/>
      <c r="U461" s="165"/>
    </row>
    <row r="462" spans="1:21" ht="13" x14ac:dyDescent="0.3">
      <c r="A462" s="45"/>
      <c r="B462" s="11"/>
      <c r="C462" s="128"/>
      <c r="D462" s="128"/>
      <c r="E462" s="178"/>
      <c r="F462" s="178"/>
      <c r="G462" s="128"/>
      <c r="H462" s="128"/>
      <c r="I462" s="178"/>
      <c r="J462" s="178"/>
      <c r="K462" s="128"/>
      <c r="L462" s="178"/>
      <c r="M462" s="178"/>
      <c r="N462" s="128"/>
      <c r="O462" s="178"/>
      <c r="P462" s="178"/>
      <c r="Q462" s="128"/>
      <c r="R462" s="178"/>
      <c r="S462" s="178"/>
      <c r="T462" s="128"/>
      <c r="U462" s="165"/>
    </row>
    <row r="463" spans="1:21" ht="13" x14ac:dyDescent="0.3">
      <c r="A463" s="45"/>
      <c r="B463" s="11"/>
      <c r="C463" s="128"/>
      <c r="D463" s="128"/>
      <c r="E463" s="178"/>
      <c r="F463" s="178"/>
      <c r="G463" s="128"/>
      <c r="H463" s="128"/>
      <c r="I463" s="178"/>
      <c r="J463" s="178"/>
      <c r="K463" s="128"/>
      <c r="L463" s="178"/>
      <c r="M463" s="178"/>
      <c r="N463" s="128"/>
      <c r="O463" s="178"/>
      <c r="P463" s="178"/>
      <c r="Q463" s="128"/>
      <c r="R463" s="178"/>
      <c r="S463" s="178"/>
      <c r="T463" s="128"/>
      <c r="U463" s="165"/>
    </row>
    <row r="464" spans="1:21" ht="13" x14ac:dyDescent="0.3">
      <c r="A464" s="45"/>
      <c r="B464" s="11"/>
      <c r="C464" s="128"/>
      <c r="D464" s="128"/>
      <c r="E464" s="178"/>
      <c r="F464" s="178"/>
      <c r="G464" s="128"/>
      <c r="H464" s="128"/>
      <c r="I464" s="178"/>
      <c r="J464" s="178"/>
      <c r="K464" s="128"/>
      <c r="L464" s="178"/>
      <c r="M464" s="178"/>
      <c r="N464" s="128"/>
      <c r="O464" s="178"/>
      <c r="P464" s="178"/>
      <c r="Q464" s="128"/>
      <c r="R464" s="178"/>
      <c r="S464" s="178"/>
      <c r="T464" s="128"/>
      <c r="U464" s="165"/>
    </row>
    <row r="465" spans="1:21" ht="13" x14ac:dyDescent="0.3">
      <c r="A465" s="45"/>
      <c r="B465" s="11"/>
      <c r="C465" s="128"/>
      <c r="D465" s="128"/>
      <c r="E465" s="178"/>
      <c r="F465" s="178"/>
      <c r="G465" s="128"/>
      <c r="H465" s="128"/>
      <c r="I465" s="178"/>
      <c r="J465" s="178"/>
      <c r="K465" s="128"/>
      <c r="L465" s="178"/>
      <c r="M465" s="178"/>
      <c r="N465" s="128"/>
      <c r="O465" s="178"/>
      <c r="P465" s="178"/>
      <c r="Q465" s="128"/>
      <c r="R465" s="178"/>
      <c r="S465" s="178"/>
      <c r="T465" s="128"/>
      <c r="U465" s="165"/>
    </row>
    <row r="466" spans="1:21" ht="13" x14ac:dyDescent="0.3">
      <c r="A466" s="45"/>
      <c r="B466" s="11"/>
      <c r="C466" s="128"/>
      <c r="D466" s="128"/>
      <c r="E466" s="178"/>
      <c r="F466" s="178"/>
      <c r="G466" s="128"/>
      <c r="H466" s="128"/>
      <c r="I466" s="178"/>
      <c r="J466" s="178"/>
      <c r="K466" s="128"/>
      <c r="L466" s="178"/>
      <c r="M466" s="178"/>
      <c r="N466" s="128"/>
      <c r="O466" s="178"/>
      <c r="P466" s="178"/>
      <c r="Q466" s="128"/>
      <c r="R466" s="178"/>
      <c r="S466" s="178"/>
      <c r="T466" s="128"/>
      <c r="U466" s="165"/>
    </row>
    <row r="467" spans="1:21" ht="13" x14ac:dyDescent="0.3">
      <c r="A467" s="45"/>
      <c r="B467" s="11"/>
      <c r="C467" s="128"/>
      <c r="D467" s="128"/>
      <c r="E467" s="178"/>
      <c r="F467" s="178"/>
      <c r="G467" s="128"/>
      <c r="H467" s="128"/>
      <c r="I467" s="178"/>
      <c r="J467" s="178"/>
      <c r="K467" s="128"/>
      <c r="L467" s="178"/>
      <c r="M467" s="178"/>
      <c r="N467" s="128"/>
      <c r="O467" s="178"/>
      <c r="P467" s="178"/>
      <c r="Q467" s="128"/>
      <c r="R467" s="178"/>
      <c r="S467" s="178"/>
      <c r="T467" s="128"/>
      <c r="U467" s="165"/>
    </row>
    <row r="468" spans="1:21" ht="13" x14ac:dyDescent="0.3">
      <c r="A468" s="45"/>
      <c r="B468" s="11"/>
      <c r="C468" s="128"/>
      <c r="D468" s="128"/>
      <c r="E468" s="178"/>
      <c r="F468" s="178"/>
      <c r="G468" s="128"/>
      <c r="H468" s="128"/>
      <c r="I468" s="178"/>
      <c r="J468" s="178"/>
      <c r="K468" s="128"/>
      <c r="L468" s="178"/>
      <c r="M468" s="178"/>
      <c r="N468" s="128"/>
      <c r="O468" s="178"/>
      <c r="P468" s="178"/>
      <c r="Q468" s="128"/>
      <c r="R468" s="178"/>
      <c r="S468" s="178"/>
      <c r="T468" s="128"/>
      <c r="U468" s="165"/>
    </row>
    <row r="469" spans="1:21" ht="13" x14ac:dyDescent="0.3">
      <c r="A469" s="45"/>
      <c r="B469" s="11"/>
      <c r="C469" s="128"/>
      <c r="D469" s="128"/>
      <c r="E469" s="178"/>
      <c r="F469" s="178"/>
      <c r="G469" s="128"/>
      <c r="H469" s="128"/>
      <c r="I469" s="178"/>
      <c r="J469" s="178"/>
      <c r="K469" s="128"/>
      <c r="L469" s="178"/>
      <c r="M469" s="178"/>
      <c r="N469" s="128"/>
      <c r="O469" s="178"/>
      <c r="P469" s="178"/>
      <c r="Q469" s="128"/>
      <c r="R469" s="178"/>
      <c r="S469" s="178"/>
      <c r="T469" s="128"/>
      <c r="U469" s="165"/>
    </row>
    <row r="470" spans="1:21" ht="13" x14ac:dyDescent="0.3">
      <c r="A470" s="45"/>
      <c r="B470" s="11"/>
      <c r="C470" s="128"/>
      <c r="D470" s="128"/>
      <c r="E470" s="178"/>
      <c r="F470" s="178"/>
      <c r="G470" s="128"/>
      <c r="H470" s="128"/>
      <c r="I470" s="178"/>
      <c r="J470" s="178"/>
      <c r="K470" s="128"/>
      <c r="L470" s="178"/>
      <c r="M470" s="178"/>
      <c r="N470" s="128"/>
      <c r="O470" s="178"/>
      <c r="P470" s="178"/>
      <c r="Q470" s="128"/>
      <c r="R470" s="178"/>
      <c r="S470" s="178"/>
      <c r="T470" s="128"/>
      <c r="U470" s="165"/>
    </row>
    <row r="471" spans="1:21" ht="13" x14ac:dyDescent="0.3">
      <c r="A471" s="45"/>
      <c r="B471" s="11"/>
      <c r="C471" s="128"/>
      <c r="D471" s="128"/>
      <c r="E471" s="178"/>
      <c r="F471" s="178"/>
      <c r="G471" s="128"/>
      <c r="H471" s="128"/>
      <c r="I471" s="178"/>
      <c r="J471" s="178"/>
      <c r="K471" s="128"/>
      <c r="L471" s="178"/>
      <c r="M471" s="178"/>
      <c r="N471" s="128"/>
      <c r="O471" s="178"/>
      <c r="P471" s="178"/>
      <c r="Q471" s="128"/>
      <c r="R471" s="178"/>
      <c r="S471" s="178"/>
      <c r="T471" s="128"/>
      <c r="U471" s="165"/>
    </row>
    <row r="472" spans="1:21" ht="13" x14ac:dyDescent="0.3">
      <c r="A472" s="45"/>
      <c r="B472" s="11"/>
      <c r="C472" s="128"/>
      <c r="D472" s="128"/>
      <c r="E472" s="178"/>
      <c r="F472" s="178"/>
      <c r="G472" s="128"/>
      <c r="H472" s="128"/>
      <c r="I472" s="178"/>
      <c r="J472" s="178"/>
      <c r="K472" s="128"/>
      <c r="L472" s="178"/>
      <c r="M472" s="178"/>
      <c r="N472" s="128"/>
      <c r="O472" s="178"/>
      <c r="P472" s="178"/>
      <c r="Q472" s="128"/>
      <c r="R472" s="178"/>
      <c r="S472" s="178"/>
      <c r="T472" s="128"/>
      <c r="U472" s="165"/>
    </row>
    <row r="473" spans="1:21" ht="13" x14ac:dyDescent="0.3">
      <c r="A473" s="45"/>
      <c r="B473" s="11"/>
      <c r="C473" s="128"/>
      <c r="D473" s="128"/>
      <c r="E473" s="178"/>
      <c r="F473" s="178"/>
      <c r="G473" s="128"/>
      <c r="H473" s="128"/>
      <c r="I473" s="178"/>
      <c r="J473" s="178"/>
      <c r="K473" s="128"/>
      <c r="L473" s="178"/>
      <c r="M473" s="178"/>
      <c r="N473" s="128"/>
      <c r="O473" s="178"/>
      <c r="P473" s="178"/>
      <c r="Q473" s="128"/>
      <c r="R473" s="178"/>
      <c r="S473" s="178"/>
      <c r="T473" s="128"/>
      <c r="U473" s="165"/>
    </row>
    <row r="474" spans="1:21" ht="13" x14ac:dyDescent="0.3">
      <c r="A474" s="45"/>
      <c r="B474" s="11"/>
      <c r="C474" s="128"/>
      <c r="D474" s="128"/>
      <c r="E474" s="178"/>
      <c r="F474" s="178"/>
      <c r="G474" s="128"/>
      <c r="H474" s="128"/>
      <c r="I474" s="178"/>
      <c r="J474" s="178"/>
      <c r="K474" s="128"/>
      <c r="L474" s="178"/>
      <c r="M474" s="178"/>
      <c r="N474" s="128"/>
      <c r="O474" s="178"/>
      <c r="P474" s="178"/>
      <c r="Q474" s="128"/>
      <c r="R474" s="178"/>
      <c r="S474" s="178"/>
      <c r="T474" s="128"/>
      <c r="U474" s="165"/>
    </row>
    <row r="475" spans="1:21" ht="13" x14ac:dyDescent="0.3">
      <c r="A475" s="45"/>
      <c r="B475" s="11"/>
      <c r="C475" s="128"/>
      <c r="D475" s="128"/>
      <c r="E475" s="178"/>
      <c r="F475" s="178"/>
      <c r="G475" s="128"/>
      <c r="H475" s="128"/>
      <c r="I475" s="178"/>
      <c r="J475" s="178"/>
      <c r="K475" s="128"/>
      <c r="L475" s="178"/>
      <c r="M475" s="178"/>
      <c r="N475" s="128"/>
      <c r="O475" s="178"/>
      <c r="P475" s="178"/>
      <c r="Q475" s="128"/>
      <c r="R475" s="178"/>
      <c r="S475" s="178"/>
      <c r="T475" s="128"/>
      <c r="U475" s="165"/>
    </row>
    <row r="476" spans="1:21" ht="13" x14ac:dyDescent="0.3">
      <c r="A476" s="45"/>
      <c r="B476" s="11"/>
      <c r="C476" s="128"/>
      <c r="D476" s="128"/>
      <c r="E476" s="178"/>
      <c r="F476" s="178"/>
      <c r="G476" s="128"/>
      <c r="H476" s="128"/>
      <c r="I476" s="178"/>
      <c r="J476" s="178"/>
      <c r="K476" s="128"/>
      <c r="L476" s="178"/>
      <c r="M476" s="178"/>
      <c r="N476" s="128"/>
      <c r="O476" s="178"/>
      <c r="P476" s="178"/>
      <c r="Q476" s="128"/>
      <c r="R476" s="178"/>
      <c r="S476" s="178"/>
      <c r="T476" s="128"/>
      <c r="U476" s="165"/>
    </row>
    <row r="477" spans="1:21" ht="13" x14ac:dyDescent="0.3">
      <c r="A477" s="45"/>
      <c r="B477" s="11"/>
      <c r="C477" s="128"/>
      <c r="D477" s="128"/>
      <c r="E477" s="178"/>
      <c r="F477" s="178"/>
      <c r="G477" s="128"/>
      <c r="H477" s="128"/>
      <c r="I477" s="178"/>
      <c r="J477" s="178"/>
      <c r="K477" s="128"/>
      <c r="L477" s="178"/>
      <c r="M477" s="178"/>
      <c r="N477" s="128"/>
      <c r="O477" s="178"/>
      <c r="P477" s="178"/>
      <c r="Q477" s="128"/>
      <c r="R477" s="178"/>
      <c r="S477" s="178"/>
      <c r="T477" s="128"/>
      <c r="U477" s="165"/>
    </row>
    <row r="478" spans="1:21" ht="13" x14ac:dyDescent="0.3">
      <c r="A478" s="45"/>
      <c r="B478" s="11"/>
      <c r="C478" s="128"/>
      <c r="D478" s="128"/>
      <c r="E478" s="178"/>
      <c r="F478" s="178"/>
      <c r="G478" s="128"/>
      <c r="H478" s="128"/>
      <c r="I478" s="178"/>
      <c r="J478" s="178"/>
      <c r="K478" s="128"/>
      <c r="L478" s="178"/>
      <c r="M478" s="178"/>
      <c r="N478" s="128"/>
      <c r="O478" s="178"/>
      <c r="P478" s="178"/>
      <c r="Q478" s="128"/>
      <c r="R478" s="178"/>
      <c r="S478" s="178"/>
      <c r="T478" s="128"/>
      <c r="U478" s="165"/>
    </row>
    <row r="479" spans="1:21" ht="13" x14ac:dyDescent="0.3">
      <c r="A479" s="45"/>
      <c r="B479" s="11"/>
      <c r="C479" s="128"/>
      <c r="D479" s="128"/>
      <c r="E479" s="178"/>
      <c r="F479" s="178"/>
      <c r="G479" s="128"/>
      <c r="H479" s="128"/>
      <c r="I479" s="178"/>
      <c r="J479" s="178"/>
      <c r="K479" s="128"/>
      <c r="L479" s="178"/>
      <c r="M479" s="178"/>
      <c r="N479" s="128"/>
      <c r="O479" s="178"/>
      <c r="P479" s="178"/>
      <c r="Q479" s="128"/>
      <c r="R479" s="178"/>
      <c r="S479" s="178"/>
      <c r="T479" s="128"/>
      <c r="U479" s="165"/>
    </row>
    <row r="480" spans="1:21" ht="13" x14ac:dyDescent="0.3">
      <c r="A480" s="45"/>
      <c r="B480" s="11"/>
      <c r="C480" s="128"/>
      <c r="D480" s="128"/>
      <c r="E480" s="178"/>
      <c r="F480" s="178"/>
      <c r="G480" s="128"/>
      <c r="H480" s="128"/>
      <c r="I480" s="178"/>
      <c r="J480" s="178"/>
      <c r="K480" s="128"/>
      <c r="L480" s="178"/>
      <c r="M480" s="178"/>
      <c r="N480" s="128"/>
      <c r="O480" s="178"/>
      <c r="P480" s="178"/>
      <c r="Q480" s="128"/>
      <c r="R480" s="178"/>
      <c r="S480" s="178"/>
      <c r="T480" s="128"/>
      <c r="U480" s="165"/>
    </row>
    <row r="481" spans="1:21" ht="13" x14ac:dyDescent="0.3">
      <c r="A481" s="45"/>
      <c r="B481" s="11"/>
      <c r="C481" s="128"/>
      <c r="D481" s="128"/>
      <c r="E481" s="178"/>
      <c r="F481" s="178"/>
      <c r="G481" s="128"/>
      <c r="H481" s="128"/>
      <c r="I481" s="178"/>
      <c r="J481" s="178"/>
      <c r="K481" s="128"/>
      <c r="L481" s="178"/>
      <c r="M481" s="178"/>
      <c r="N481" s="128"/>
      <c r="O481" s="178"/>
      <c r="P481" s="178"/>
      <c r="Q481" s="128"/>
      <c r="R481" s="178"/>
      <c r="S481" s="178"/>
      <c r="T481" s="128"/>
      <c r="U481" s="165"/>
    </row>
    <row r="482" spans="1:21" ht="13" x14ac:dyDescent="0.3">
      <c r="A482" s="45"/>
      <c r="B482" s="11"/>
      <c r="C482" s="128"/>
      <c r="D482" s="128"/>
      <c r="E482" s="178"/>
      <c r="F482" s="178"/>
      <c r="G482" s="128"/>
      <c r="H482" s="128"/>
      <c r="I482" s="178"/>
      <c r="J482" s="178"/>
      <c r="K482" s="128"/>
      <c r="L482" s="178"/>
      <c r="M482" s="178"/>
      <c r="N482" s="128"/>
      <c r="O482" s="178"/>
      <c r="P482" s="178"/>
      <c r="Q482" s="128"/>
      <c r="R482" s="178"/>
      <c r="S482" s="178"/>
      <c r="T482" s="128"/>
      <c r="U482" s="165"/>
    </row>
    <row r="483" spans="1:21" ht="13" x14ac:dyDescent="0.3">
      <c r="A483" s="45"/>
      <c r="B483" s="11"/>
      <c r="C483" s="128"/>
      <c r="D483" s="128"/>
      <c r="E483" s="178"/>
      <c r="F483" s="178"/>
      <c r="G483" s="128"/>
      <c r="H483" s="128"/>
      <c r="I483" s="178"/>
      <c r="J483" s="178"/>
      <c r="K483" s="128"/>
      <c r="L483" s="178"/>
      <c r="M483" s="178"/>
      <c r="N483" s="128"/>
      <c r="O483" s="178"/>
      <c r="P483" s="178"/>
      <c r="Q483" s="128"/>
      <c r="R483" s="178"/>
      <c r="S483" s="178"/>
      <c r="T483" s="128"/>
      <c r="U483" s="165"/>
    </row>
    <row r="484" spans="1:21" ht="13" x14ac:dyDescent="0.3">
      <c r="A484" s="45"/>
      <c r="B484" s="11"/>
      <c r="C484" s="128"/>
      <c r="D484" s="128"/>
      <c r="E484" s="178"/>
      <c r="F484" s="178"/>
      <c r="G484" s="128"/>
      <c r="H484" s="128"/>
      <c r="I484" s="178"/>
      <c r="J484" s="178"/>
      <c r="K484" s="128"/>
      <c r="L484" s="178"/>
      <c r="M484" s="178"/>
      <c r="N484" s="128"/>
      <c r="O484" s="178"/>
      <c r="P484" s="178"/>
      <c r="Q484" s="128"/>
      <c r="R484" s="178"/>
      <c r="S484" s="178"/>
      <c r="T484" s="128"/>
      <c r="U484" s="165"/>
    </row>
    <row r="485" spans="1:21" ht="13" x14ac:dyDescent="0.3">
      <c r="A485" s="45"/>
      <c r="B485" s="11"/>
      <c r="C485" s="128"/>
      <c r="D485" s="128"/>
      <c r="E485" s="178"/>
      <c r="F485" s="178"/>
      <c r="G485" s="128"/>
      <c r="H485" s="128"/>
      <c r="I485" s="178"/>
      <c r="J485" s="178"/>
      <c r="K485" s="128"/>
      <c r="L485" s="178"/>
      <c r="M485" s="178"/>
      <c r="N485" s="128"/>
      <c r="O485" s="178"/>
      <c r="P485" s="178"/>
      <c r="Q485" s="128"/>
      <c r="R485" s="178"/>
      <c r="S485" s="178"/>
      <c r="T485" s="128"/>
      <c r="U485" s="165"/>
    </row>
    <row r="486" spans="1:21" ht="13" x14ac:dyDescent="0.3">
      <c r="A486" s="45"/>
      <c r="B486" s="11"/>
      <c r="C486" s="128"/>
      <c r="D486" s="128"/>
      <c r="E486" s="178"/>
      <c r="F486" s="178"/>
      <c r="G486" s="128"/>
      <c r="H486" s="128"/>
      <c r="I486" s="178"/>
      <c r="J486" s="178"/>
      <c r="K486" s="128"/>
      <c r="L486" s="178"/>
      <c r="M486" s="178"/>
      <c r="N486" s="128"/>
      <c r="O486" s="178"/>
      <c r="P486" s="178"/>
      <c r="Q486" s="128"/>
      <c r="R486" s="178"/>
      <c r="S486" s="178"/>
      <c r="T486" s="128"/>
      <c r="U486" s="165"/>
    </row>
    <row r="487" spans="1:21" ht="13" x14ac:dyDescent="0.3">
      <c r="A487" s="45"/>
      <c r="B487" s="11"/>
      <c r="C487" s="128"/>
      <c r="D487" s="128"/>
      <c r="E487" s="178"/>
      <c r="F487" s="178"/>
      <c r="G487" s="128"/>
      <c r="H487" s="128"/>
      <c r="I487" s="178"/>
      <c r="J487" s="178"/>
      <c r="K487" s="128"/>
      <c r="L487" s="178"/>
      <c r="M487" s="178"/>
      <c r="N487" s="128"/>
      <c r="O487" s="178"/>
      <c r="P487" s="178"/>
      <c r="Q487" s="128"/>
      <c r="R487" s="178"/>
      <c r="S487" s="178"/>
      <c r="T487" s="128"/>
      <c r="U487" s="165"/>
    </row>
    <row r="488" spans="1:21" ht="13" x14ac:dyDescent="0.3">
      <c r="A488" s="45"/>
      <c r="B488" s="11"/>
      <c r="C488" s="128"/>
      <c r="D488" s="128"/>
      <c r="E488" s="178"/>
      <c r="F488" s="178"/>
      <c r="G488" s="128"/>
      <c r="H488" s="128"/>
      <c r="I488" s="178"/>
      <c r="J488" s="178"/>
      <c r="K488" s="128"/>
      <c r="L488" s="178"/>
      <c r="M488" s="178"/>
      <c r="N488" s="128"/>
      <c r="O488" s="178"/>
      <c r="P488" s="178"/>
      <c r="Q488" s="128"/>
      <c r="R488" s="178"/>
      <c r="S488" s="178"/>
      <c r="T488" s="128"/>
      <c r="U488" s="165"/>
    </row>
    <row r="489" spans="1:21" ht="13" x14ac:dyDescent="0.3">
      <c r="A489" s="45"/>
      <c r="B489" s="11"/>
      <c r="C489" s="128"/>
      <c r="D489" s="128"/>
      <c r="E489" s="178"/>
      <c r="F489" s="178"/>
      <c r="G489" s="128"/>
      <c r="H489" s="128"/>
      <c r="I489" s="178"/>
      <c r="J489" s="178"/>
      <c r="K489" s="128"/>
      <c r="L489" s="178"/>
      <c r="M489" s="178"/>
      <c r="N489" s="128"/>
      <c r="O489" s="178"/>
      <c r="P489" s="178"/>
      <c r="Q489" s="128"/>
      <c r="R489" s="178"/>
      <c r="S489" s="178"/>
      <c r="T489" s="128"/>
      <c r="U489" s="165"/>
    </row>
    <row r="490" spans="1:21" ht="13" x14ac:dyDescent="0.3">
      <c r="A490" s="45"/>
      <c r="B490" s="11"/>
      <c r="C490" s="128"/>
      <c r="D490" s="128"/>
      <c r="E490" s="178"/>
      <c r="F490" s="178"/>
      <c r="G490" s="128"/>
      <c r="H490" s="128"/>
      <c r="I490" s="178"/>
      <c r="J490" s="178"/>
      <c r="K490" s="128"/>
      <c r="L490" s="178"/>
      <c r="M490" s="178"/>
      <c r="N490" s="128"/>
      <c r="O490" s="178"/>
      <c r="P490" s="178"/>
      <c r="Q490" s="128"/>
      <c r="R490" s="178"/>
      <c r="S490" s="178"/>
      <c r="T490" s="128"/>
      <c r="U490" s="165"/>
    </row>
    <row r="491" spans="1:21" ht="13" x14ac:dyDescent="0.3">
      <c r="A491" s="45"/>
      <c r="B491" s="11"/>
      <c r="C491" s="128"/>
      <c r="D491" s="128"/>
      <c r="E491" s="178"/>
      <c r="F491" s="178"/>
      <c r="G491" s="128"/>
      <c r="H491" s="128"/>
      <c r="I491" s="178"/>
      <c r="J491" s="178"/>
      <c r="K491" s="128"/>
      <c r="L491" s="178"/>
      <c r="M491" s="178"/>
      <c r="N491" s="128"/>
      <c r="O491" s="178"/>
      <c r="P491" s="178"/>
      <c r="Q491" s="128"/>
      <c r="R491" s="178"/>
      <c r="S491" s="178"/>
      <c r="T491" s="128"/>
      <c r="U491" s="165"/>
    </row>
    <row r="492" spans="1:21" ht="13" x14ac:dyDescent="0.3">
      <c r="A492" s="45"/>
      <c r="B492" s="11"/>
      <c r="C492" s="128"/>
      <c r="D492" s="128"/>
      <c r="E492" s="178"/>
      <c r="F492" s="178"/>
      <c r="G492" s="128"/>
      <c r="H492" s="128"/>
      <c r="I492" s="178"/>
      <c r="J492" s="178"/>
      <c r="K492" s="128"/>
      <c r="L492" s="178"/>
      <c r="M492" s="178"/>
      <c r="N492" s="128"/>
      <c r="O492" s="178"/>
      <c r="P492" s="178"/>
      <c r="Q492" s="128"/>
      <c r="R492" s="178"/>
      <c r="S492" s="178"/>
      <c r="T492" s="128"/>
      <c r="U492" s="165"/>
    </row>
    <row r="493" spans="1:21" ht="13" x14ac:dyDescent="0.3">
      <c r="A493" s="45"/>
      <c r="B493" s="11"/>
      <c r="C493" s="128"/>
      <c r="D493" s="128"/>
      <c r="E493" s="178"/>
      <c r="F493" s="178"/>
      <c r="G493" s="128"/>
      <c r="H493" s="128"/>
      <c r="I493" s="178"/>
      <c r="J493" s="178"/>
      <c r="K493" s="128"/>
      <c r="L493" s="178"/>
      <c r="M493" s="178"/>
      <c r="N493" s="128"/>
      <c r="O493" s="178"/>
      <c r="P493" s="178"/>
      <c r="Q493" s="128"/>
      <c r="R493" s="178"/>
      <c r="S493" s="178"/>
      <c r="T493" s="128"/>
      <c r="U493" s="165"/>
    </row>
    <row r="494" spans="1:21" ht="13" x14ac:dyDescent="0.3">
      <c r="A494" s="45"/>
      <c r="B494" s="11"/>
      <c r="C494" s="128"/>
      <c r="D494" s="128"/>
      <c r="E494" s="178"/>
      <c r="F494" s="178"/>
      <c r="G494" s="128"/>
      <c r="H494" s="128"/>
      <c r="I494" s="178"/>
      <c r="J494" s="178"/>
      <c r="K494" s="128"/>
      <c r="L494" s="178"/>
      <c r="M494" s="178"/>
      <c r="N494" s="128"/>
      <c r="O494" s="178"/>
      <c r="P494" s="178"/>
      <c r="Q494" s="128"/>
      <c r="R494" s="178"/>
      <c r="S494" s="178"/>
      <c r="T494" s="128"/>
      <c r="U494" s="165"/>
    </row>
    <row r="495" spans="1:21" ht="13" x14ac:dyDescent="0.3">
      <c r="A495" s="45"/>
      <c r="B495" s="11"/>
      <c r="C495" s="128"/>
      <c r="D495" s="128"/>
      <c r="E495" s="178"/>
      <c r="F495" s="178"/>
      <c r="G495" s="128"/>
      <c r="H495" s="128"/>
      <c r="I495" s="178"/>
      <c r="J495" s="178"/>
      <c r="K495" s="128"/>
      <c r="L495" s="178"/>
      <c r="M495" s="178"/>
      <c r="N495" s="128"/>
      <c r="O495" s="178"/>
      <c r="P495" s="178"/>
      <c r="Q495" s="128"/>
      <c r="R495" s="178"/>
      <c r="S495" s="178"/>
      <c r="T495" s="128"/>
      <c r="U495" s="165"/>
    </row>
    <row r="496" spans="1:21" ht="13" x14ac:dyDescent="0.3">
      <c r="A496" s="45"/>
      <c r="B496" s="11"/>
      <c r="C496" s="128"/>
      <c r="D496" s="128"/>
      <c r="E496" s="178"/>
      <c r="F496" s="178"/>
      <c r="G496" s="128"/>
      <c r="H496" s="128"/>
      <c r="I496" s="178"/>
      <c r="J496" s="178"/>
      <c r="K496" s="128"/>
      <c r="L496" s="178"/>
      <c r="M496" s="178"/>
      <c r="N496" s="128"/>
      <c r="O496" s="178"/>
      <c r="P496" s="178"/>
      <c r="Q496" s="128"/>
      <c r="R496" s="178"/>
      <c r="S496" s="178"/>
      <c r="T496" s="128"/>
      <c r="U496" s="165"/>
    </row>
    <row r="497" spans="1:21" ht="13" x14ac:dyDescent="0.3">
      <c r="A497" s="45"/>
      <c r="B497" s="11"/>
      <c r="C497" s="128"/>
      <c r="D497" s="128"/>
      <c r="E497" s="178"/>
      <c r="F497" s="178"/>
      <c r="G497" s="128"/>
      <c r="H497" s="128"/>
      <c r="I497" s="178"/>
      <c r="J497" s="178"/>
      <c r="K497" s="128"/>
      <c r="L497" s="178"/>
      <c r="M497" s="178"/>
      <c r="N497" s="128"/>
      <c r="O497" s="178"/>
      <c r="P497" s="178"/>
      <c r="Q497" s="128"/>
      <c r="R497" s="178"/>
      <c r="S497" s="178"/>
      <c r="T497" s="128"/>
      <c r="U497" s="165"/>
    </row>
    <row r="498" spans="1:21" ht="13" x14ac:dyDescent="0.3">
      <c r="A498" s="45"/>
      <c r="B498" s="11"/>
      <c r="C498" s="128"/>
      <c r="D498" s="128"/>
      <c r="E498" s="178"/>
      <c r="F498" s="178"/>
      <c r="G498" s="128"/>
      <c r="H498" s="128"/>
      <c r="I498" s="178"/>
      <c r="J498" s="178"/>
      <c r="K498" s="128"/>
      <c r="L498" s="178"/>
      <c r="M498" s="178"/>
      <c r="N498" s="128"/>
      <c r="O498" s="178"/>
      <c r="P498" s="178"/>
      <c r="Q498" s="128"/>
      <c r="R498" s="178"/>
      <c r="S498" s="178"/>
      <c r="T498" s="128"/>
      <c r="U498" s="165"/>
    </row>
    <row r="499" spans="1:21" ht="13" x14ac:dyDescent="0.3">
      <c r="A499" s="45"/>
      <c r="B499" s="11"/>
      <c r="C499" s="128"/>
      <c r="D499" s="128"/>
      <c r="E499" s="178"/>
      <c r="F499" s="178"/>
      <c r="G499" s="128"/>
      <c r="H499" s="128"/>
      <c r="I499" s="178"/>
      <c r="J499" s="178"/>
      <c r="K499" s="128"/>
      <c r="L499" s="178"/>
      <c r="M499" s="178"/>
      <c r="N499" s="128"/>
      <c r="O499" s="178"/>
      <c r="P499" s="178"/>
      <c r="Q499" s="128"/>
      <c r="R499" s="178"/>
      <c r="S499" s="178"/>
      <c r="T499" s="128"/>
      <c r="U499" s="165"/>
    </row>
    <row r="500" spans="1:21" ht="13" x14ac:dyDescent="0.3">
      <c r="A500" s="45"/>
      <c r="B500" s="11"/>
      <c r="C500" s="128"/>
      <c r="D500" s="128"/>
      <c r="E500" s="178"/>
      <c r="F500" s="178"/>
      <c r="G500" s="128"/>
      <c r="H500" s="128"/>
      <c r="I500" s="178"/>
      <c r="J500" s="178"/>
      <c r="K500" s="128"/>
      <c r="L500" s="178"/>
      <c r="M500" s="178"/>
      <c r="N500" s="128"/>
      <c r="O500" s="178"/>
      <c r="P500" s="178"/>
      <c r="Q500" s="128"/>
      <c r="R500" s="178"/>
      <c r="S500" s="178"/>
      <c r="T500" s="128"/>
      <c r="U500" s="165"/>
    </row>
    <row r="501" spans="1:21" ht="13" x14ac:dyDescent="0.3">
      <c r="A501" s="45"/>
      <c r="B501" s="11"/>
      <c r="C501" s="128"/>
      <c r="D501" s="128"/>
      <c r="E501" s="178"/>
      <c r="F501" s="178"/>
      <c r="G501" s="128"/>
      <c r="H501" s="128"/>
      <c r="I501" s="178"/>
      <c r="J501" s="178"/>
      <c r="K501" s="128"/>
      <c r="L501" s="178"/>
      <c r="M501" s="178"/>
      <c r="N501" s="128"/>
      <c r="O501" s="178"/>
      <c r="P501" s="178"/>
      <c r="Q501" s="128"/>
      <c r="R501" s="178"/>
      <c r="S501" s="178"/>
      <c r="T501" s="128"/>
      <c r="U501" s="165"/>
    </row>
    <row r="502" spans="1:21" ht="13" x14ac:dyDescent="0.3">
      <c r="A502" s="45"/>
      <c r="B502" s="11"/>
      <c r="C502" s="128"/>
      <c r="D502" s="128"/>
      <c r="E502" s="178"/>
      <c r="F502" s="178"/>
      <c r="G502" s="128"/>
      <c r="H502" s="128"/>
      <c r="I502" s="178"/>
      <c r="J502" s="178"/>
      <c r="K502" s="128"/>
      <c r="L502" s="178"/>
      <c r="M502" s="178"/>
      <c r="N502" s="128"/>
      <c r="O502" s="178"/>
      <c r="P502" s="178"/>
      <c r="Q502" s="128"/>
      <c r="R502" s="178"/>
      <c r="S502" s="178"/>
      <c r="T502" s="128"/>
      <c r="U502" s="165"/>
    </row>
    <row r="503" spans="1:21" ht="13" x14ac:dyDescent="0.3">
      <c r="A503" s="45"/>
      <c r="B503" s="11"/>
      <c r="C503" s="128"/>
      <c r="D503" s="128"/>
      <c r="E503" s="178"/>
      <c r="F503" s="178"/>
      <c r="G503" s="128"/>
      <c r="H503" s="128"/>
      <c r="I503" s="178"/>
      <c r="J503" s="178"/>
      <c r="K503" s="128"/>
      <c r="L503" s="178"/>
      <c r="M503" s="178"/>
      <c r="N503" s="128"/>
      <c r="O503" s="178"/>
      <c r="P503" s="178"/>
      <c r="Q503" s="128"/>
      <c r="R503" s="178"/>
      <c r="S503" s="178"/>
      <c r="T503" s="128"/>
      <c r="U503" s="165"/>
    </row>
    <row r="504" spans="1:21" ht="13" x14ac:dyDescent="0.3">
      <c r="A504" s="45"/>
      <c r="B504" s="11"/>
      <c r="C504" s="128"/>
      <c r="D504" s="128"/>
      <c r="E504" s="178"/>
      <c r="F504" s="178"/>
      <c r="G504" s="128"/>
      <c r="H504" s="128"/>
      <c r="I504" s="178"/>
      <c r="J504" s="178"/>
      <c r="K504" s="128"/>
      <c r="L504" s="178"/>
      <c r="M504" s="178"/>
      <c r="N504" s="128"/>
      <c r="O504" s="178"/>
      <c r="P504" s="178"/>
      <c r="Q504" s="128"/>
      <c r="R504" s="178"/>
      <c r="S504" s="178"/>
      <c r="T504" s="128"/>
      <c r="U504" s="165"/>
    </row>
    <row r="505" spans="1:21" ht="13" x14ac:dyDescent="0.3">
      <c r="A505" s="45"/>
      <c r="B505" s="11"/>
      <c r="C505" s="128"/>
      <c r="D505" s="128"/>
      <c r="E505" s="178"/>
      <c r="F505" s="178"/>
      <c r="G505" s="128"/>
      <c r="H505" s="128"/>
      <c r="I505" s="178"/>
      <c r="J505" s="178"/>
      <c r="K505" s="128"/>
      <c r="L505" s="178"/>
      <c r="M505" s="178"/>
      <c r="N505" s="128"/>
      <c r="O505" s="178"/>
      <c r="P505" s="178"/>
      <c r="Q505" s="128"/>
      <c r="R505" s="178"/>
      <c r="S505" s="178"/>
      <c r="T505" s="128"/>
      <c r="U505" s="165"/>
    </row>
    <row r="506" spans="1:21" ht="13" x14ac:dyDescent="0.3">
      <c r="A506" s="45"/>
      <c r="B506" s="11"/>
      <c r="C506" s="128"/>
      <c r="D506" s="128"/>
      <c r="E506" s="178"/>
      <c r="F506" s="178"/>
      <c r="G506" s="128"/>
      <c r="H506" s="128"/>
      <c r="I506" s="178"/>
      <c r="J506" s="178"/>
      <c r="K506" s="128"/>
      <c r="L506" s="178"/>
      <c r="M506" s="178"/>
      <c r="N506" s="128"/>
      <c r="O506" s="178"/>
      <c r="P506" s="178"/>
      <c r="Q506" s="128"/>
      <c r="R506" s="178"/>
      <c r="S506" s="178"/>
      <c r="T506" s="128"/>
      <c r="U506" s="165"/>
    </row>
    <row r="507" spans="1:21" ht="13" x14ac:dyDescent="0.3">
      <c r="A507" s="45"/>
      <c r="B507" s="11"/>
      <c r="C507" s="128"/>
      <c r="D507" s="128"/>
      <c r="E507" s="178"/>
      <c r="F507" s="178"/>
      <c r="G507" s="128"/>
      <c r="H507" s="128"/>
      <c r="I507" s="178"/>
      <c r="J507" s="178"/>
      <c r="K507" s="128"/>
      <c r="L507" s="178"/>
      <c r="M507" s="178"/>
      <c r="N507" s="128"/>
      <c r="O507" s="178"/>
      <c r="P507" s="178"/>
      <c r="Q507" s="128"/>
      <c r="R507" s="178"/>
      <c r="S507" s="178"/>
      <c r="T507" s="128"/>
      <c r="U507" s="165"/>
    </row>
    <row r="508" spans="1:21" ht="13" x14ac:dyDescent="0.3">
      <c r="A508" s="45"/>
      <c r="B508" s="11"/>
      <c r="C508" s="128"/>
      <c r="D508" s="128"/>
      <c r="E508" s="178"/>
      <c r="F508" s="178"/>
      <c r="G508" s="128"/>
      <c r="H508" s="128"/>
      <c r="I508" s="178"/>
      <c r="J508" s="178"/>
      <c r="K508" s="128"/>
      <c r="L508" s="178"/>
      <c r="M508" s="178"/>
      <c r="N508" s="128"/>
      <c r="O508" s="178"/>
      <c r="P508" s="178"/>
      <c r="Q508" s="128"/>
      <c r="R508" s="178"/>
      <c r="S508" s="178"/>
      <c r="T508" s="128"/>
      <c r="U508" s="165"/>
    </row>
    <row r="509" spans="1:21" ht="13" x14ac:dyDescent="0.3">
      <c r="A509" s="45"/>
      <c r="B509" s="11"/>
      <c r="C509" s="128"/>
      <c r="D509" s="128"/>
      <c r="E509" s="178"/>
      <c r="F509" s="178"/>
      <c r="G509" s="128"/>
      <c r="H509" s="128"/>
      <c r="I509" s="178"/>
      <c r="J509" s="178"/>
      <c r="K509" s="128"/>
      <c r="L509" s="178"/>
      <c r="M509" s="178"/>
      <c r="N509" s="128"/>
      <c r="O509" s="178"/>
      <c r="P509" s="178"/>
      <c r="Q509" s="128"/>
      <c r="R509" s="178"/>
      <c r="S509" s="178"/>
      <c r="T509" s="128"/>
      <c r="U509" s="165"/>
    </row>
    <row r="510" spans="1:21" ht="13" x14ac:dyDescent="0.3">
      <c r="A510" s="45"/>
      <c r="B510" s="11"/>
      <c r="C510" s="128"/>
      <c r="D510" s="128"/>
      <c r="E510" s="178"/>
      <c r="F510" s="178"/>
      <c r="G510" s="128"/>
      <c r="H510" s="128"/>
      <c r="I510" s="178"/>
      <c r="J510" s="178"/>
      <c r="K510" s="128"/>
      <c r="L510" s="178"/>
      <c r="M510" s="178"/>
      <c r="N510" s="128"/>
      <c r="O510" s="178"/>
      <c r="P510" s="178"/>
      <c r="Q510" s="128"/>
      <c r="R510" s="178"/>
      <c r="S510" s="178"/>
      <c r="T510" s="128"/>
      <c r="U510" s="165"/>
    </row>
    <row r="511" spans="1:21" ht="13" x14ac:dyDescent="0.3">
      <c r="A511" s="45"/>
      <c r="B511" s="11"/>
      <c r="C511" s="128"/>
      <c r="D511" s="128"/>
      <c r="E511" s="178"/>
      <c r="F511" s="178"/>
      <c r="G511" s="128"/>
      <c r="H511" s="128"/>
      <c r="I511" s="178"/>
      <c r="J511" s="178"/>
      <c r="K511" s="128"/>
      <c r="L511" s="178"/>
      <c r="M511" s="178"/>
      <c r="N511" s="128"/>
      <c r="O511" s="178"/>
      <c r="P511" s="178"/>
      <c r="Q511" s="128"/>
      <c r="R511" s="178"/>
      <c r="S511" s="178"/>
      <c r="T511" s="128"/>
      <c r="U511" s="165"/>
    </row>
    <row r="512" spans="1:21" ht="13" x14ac:dyDescent="0.3">
      <c r="A512" s="45"/>
      <c r="B512" s="11"/>
      <c r="C512" s="128"/>
      <c r="D512" s="128"/>
      <c r="E512" s="178"/>
      <c r="F512" s="178"/>
      <c r="G512" s="128"/>
      <c r="H512" s="128"/>
      <c r="I512" s="178"/>
      <c r="J512" s="178"/>
      <c r="K512" s="128"/>
      <c r="L512" s="178"/>
      <c r="M512" s="178"/>
      <c r="N512" s="128"/>
      <c r="O512" s="178"/>
      <c r="P512" s="178"/>
      <c r="Q512" s="128"/>
      <c r="R512" s="178"/>
      <c r="S512" s="178"/>
      <c r="T512" s="128"/>
      <c r="U512" s="165"/>
    </row>
    <row r="513" spans="1:21" ht="13" x14ac:dyDescent="0.3">
      <c r="A513" s="45"/>
      <c r="B513" s="11"/>
      <c r="C513" s="128"/>
      <c r="D513" s="128"/>
      <c r="E513" s="178"/>
      <c r="F513" s="178"/>
      <c r="G513" s="128"/>
      <c r="H513" s="128"/>
      <c r="I513" s="178"/>
      <c r="J513" s="178"/>
      <c r="K513" s="128"/>
      <c r="L513" s="178"/>
      <c r="M513" s="178"/>
      <c r="N513" s="128"/>
      <c r="O513" s="178"/>
      <c r="P513" s="178"/>
      <c r="Q513" s="128"/>
      <c r="R513" s="178"/>
      <c r="S513" s="178"/>
      <c r="T513" s="128"/>
      <c r="U513" s="165"/>
    </row>
    <row r="514" spans="1:21" ht="13" x14ac:dyDescent="0.3">
      <c r="A514" s="45"/>
      <c r="B514" s="11"/>
      <c r="C514" s="128"/>
      <c r="D514" s="128"/>
      <c r="E514" s="178"/>
      <c r="F514" s="178"/>
      <c r="G514" s="128"/>
      <c r="H514" s="128"/>
      <c r="I514" s="178"/>
      <c r="J514" s="178"/>
      <c r="K514" s="128"/>
      <c r="L514" s="178"/>
      <c r="M514" s="178"/>
      <c r="N514" s="128"/>
      <c r="O514" s="178"/>
      <c r="P514" s="178"/>
      <c r="Q514" s="128"/>
      <c r="R514" s="178"/>
      <c r="S514" s="178"/>
      <c r="T514" s="128"/>
      <c r="U514" s="165"/>
    </row>
    <row r="515" spans="1:21" ht="13" x14ac:dyDescent="0.3">
      <c r="A515" s="45"/>
      <c r="B515" s="11"/>
      <c r="C515" s="128"/>
      <c r="D515" s="128"/>
      <c r="E515" s="178"/>
      <c r="F515" s="178"/>
      <c r="G515" s="128"/>
      <c r="H515" s="128"/>
      <c r="I515" s="178"/>
      <c r="J515" s="178"/>
      <c r="K515" s="128"/>
      <c r="L515" s="178"/>
      <c r="M515" s="178"/>
      <c r="N515" s="128"/>
      <c r="O515" s="178"/>
      <c r="P515" s="178"/>
      <c r="Q515" s="128"/>
      <c r="R515" s="178"/>
      <c r="S515" s="178"/>
      <c r="T515" s="128"/>
      <c r="U515" s="165"/>
    </row>
  </sheetData>
  <mergeCells count="7">
    <mergeCell ref="A1:U1"/>
    <mergeCell ref="D2:F2"/>
    <mergeCell ref="H2:J2"/>
    <mergeCell ref="K2:M2"/>
    <mergeCell ref="N2:P2"/>
    <mergeCell ref="Q2:S2"/>
    <mergeCell ref="U2:W2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55" firstPageNumber="3" orientation="landscape" useFirstPageNumber="1" horizontalDpi="300" verticalDpi="300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6"/>
  <sheetViews>
    <sheetView zoomScaleNormal="100" workbookViewId="0">
      <selection activeCell="D36" sqref="D36"/>
    </sheetView>
  </sheetViews>
  <sheetFormatPr defaultColWidth="11.453125" defaultRowHeight="12.5" x14ac:dyDescent="0.25"/>
  <cols>
    <col min="1" max="1" width="21.7265625" style="29" customWidth="1"/>
    <col min="2" max="3" width="17.54296875" style="29" customWidth="1"/>
    <col min="4" max="4" width="17.54296875" style="41" customWidth="1"/>
    <col min="5" max="8" width="17.54296875" style="50" customWidth="1"/>
    <col min="9" max="9" width="14.26953125" style="50" customWidth="1"/>
    <col min="10" max="10" width="7.81640625" style="50" customWidth="1"/>
    <col min="11" max="16384" width="11.453125" style="50"/>
  </cols>
  <sheetData>
    <row r="1" spans="1:9" ht="33.75" customHeight="1" x14ac:dyDescent="0.25">
      <c r="A1" s="365" t="s">
        <v>239</v>
      </c>
      <c r="B1" s="365"/>
      <c r="C1" s="365"/>
      <c r="D1" s="365"/>
      <c r="E1" s="365"/>
      <c r="F1" s="365"/>
      <c r="G1" s="365"/>
      <c r="H1" s="365"/>
    </row>
    <row r="2" spans="1:9" s="1" customFormat="1" ht="13" thickBot="1" x14ac:dyDescent="0.3">
      <c r="A2" s="12"/>
      <c r="H2" s="13" t="s">
        <v>7</v>
      </c>
    </row>
    <row r="3" spans="1:9" s="1" customFormat="1" ht="26.5" thickBot="1" x14ac:dyDescent="0.3">
      <c r="A3" s="48" t="s">
        <v>8</v>
      </c>
      <c r="B3" s="366" t="s">
        <v>240</v>
      </c>
      <c r="C3" s="367"/>
      <c r="D3" s="367"/>
      <c r="E3" s="367"/>
      <c r="F3" s="367"/>
      <c r="G3" s="367"/>
      <c r="H3" s="367"/>
      <c r="I3" s="368"/>
    </row>
    <row r="4" spans="1:9" s="1" customFormat="1" ht="91.5" thickBot="1" x14ac:dyDescent="0.35">
      <c r="A4" s="49" t="s">
        <v>9</v>
      </c>
      <c r="B4" s="14" t="s">
        <v>10</v>
      </c>
      <c r="C4" s="15" t="s">
        <v>11</v>
      </c>
      <c r="D4" s="15" t="s">
        <v>12</v>
      </c>
      <c r="E4" s="15" t="s">
        <v>13</v>
      </c>
      <c r="F4" s="15" t="s">
        <v>14</v>
      </c>
      <c r="G4" s="15" t="s">
        <v>159</v>
      </c>
      <c r="H4" s="16" t="s">
        <v>15</v>
      </c>
      <c r="I4" s="200" t="s">
        <v>225</v>
      </c>
    </row>
    <row r="5" spans="1:9" s="1" customFormat="1" x14ac:dyDescent="0.25">
      <c r="A5" s="3">
        <v>63612</v>
      </c>
      <c r="B5" s="4"/>
      <c r="C5" s="5"/>
      <c r="D5" s="6"/>
      <c r="E5" s="158">
        <v>11678000</v>
      </c>
      <c r="F5" s="7"/>
      <c r="G5" s="8"/>
      <c r="H5" s="9"/>
      <c r="I5" s="201"/>
    </row>
    <row r="6" spans="1:9" s="1" customFormat="1" x14ac:dyDescent="0.25">
      <c r="A6" s="17">
        <v>63613</v>
      </c>
      <c r="B6" s="18"/>
      <c r="C6" s="19"/>
      <c r="D6" s="19"/>
      <c r="E6" s="19">
        <v>162000</v>
      </c>
      <c r="F6" s="19"/>
      <c r="G6" s="20"/>
      <c r="H6" s="21"/>
      <c r="I6" s="202"/>
    </row>
    <row r="7" spans="1:9" s="1" customFormat="1" x14ac:dyDescent="0.25">
      <c r="A7" s="17">
        <v>64132</v>
      </c>
      <c r="B7" s="18"/>
      <c r="C7" s="19">
        <v>10</v>
      </c>
      <c r="D7" s="19"/>
      <c r="E7" s="19"/>
      <c r="F7" s="19"/>
      <c r="G7" s="20"/>
      <c r="H7" s="21"/>
      <c r="I7" s="202"/>
    </row>
    <row r="8" spans="1:9" s="1" customFormat="1" x14ac:dyDescent="0.25">
      <c r="A8" s="17">
        <v>65264</v>
      </c>
      <c r="B8" s="18"/>
      <c r="C8" s="19"/>
      <c r="D8" s="19">
        <v>1050675</v>
      </c>
      <c r="E8" s="19"/>
      <c r="F8" s="19"/>
      <c r="G8" s="20"/>
      <c r="H8" s="21"/>
      <c r="I8" s="202"/>
    </row>
    <row r="9" spans="1:9" s="1" customFormat="1" x14ac:dyDescent="0.25">
      <c r="A9" s="17">
        <v>65269</v>
      </c>
      <c r="B9" s="18"/>
      <c r="C9" s="19"/>
      <c r="D9" s="19">
        <v>1000</v>
      </c>
      <c r="E9" s="19"/>
      <c r="F9" s="19"/>
      <c r="G9" s="20"/>
      <c r="H9" s="21"/>
      <c r="I9" s="202"/>
    </row>
    <row r="10" spans="1:9" s="1" customFormat="1" x14ac:dyDescent="0.25">
      <c r="A10" s="17">
        <v>66151</v>
      </c>
      <c r="B10" s="18"/>
      <c r="C10" s="19">
        <v>6190</v>
      </c>
      <c r="D10" s="19"/>
      <c r="E10" s="19"/>
      <c r="F10" s="19"/>
      <c r="G10" s="20"/>
      <c r="H10" s="21"/>
      <c r="I10" s="202"/>
    </row>
    <row r="11" spans="1:9" s="1" customFormat="1" x14ac:dyDescent="0.25">
      <c r="A11" s="17">
        <v>66313</v>
      </c>
      <c r="B11" s="18"/>
      <c r="C11" s="19"/>
      <c r="D11" s="19"/>
      <c r="E11" s="19"/>
      <c r="F11" s="19">
        <v>2000</v>
      </c>
      <c r="G11" s="20"/>
      <c r="H11" s="21"/>
      <c r="I11" s="202"/>
    </row>
    <row r="12" spans="1:9" s="1" customFormat="1" x14ac:dyDescent="0.25">
      <c r="A12" s="17">
        <v>67111</v>
      </c>
      <c r="B12" s="18">
        <v>691852.2</v>
      </c>
      <c r="C12" s="19"/>
      <c r="D12" s="19"/>
      <c r="E12" s="19"/>
      <c r="F12" s="19"/>
      <c r="G12" s="20"/>
      <c r="H12" s="21"/>
      <c r="I12" s="202"/>
    </row>
    <row r="13" spans="1:9" s="1" customFormat="1" x14ac:dyDescent="0.25">
      <c r="A13" s="17">
        <v>72119</v>
      </c>
      <c r="B13" s="18"/>
      <c r="C13" s="19"/>
      <c r="D13" s="19"/>
      <c r="E13" s="19"/>
      <c r="F13" s="19"/>
      <c r="G13" s="20">
        <v>2445</v>
      </c>
      <c r="H13" s="21"/>
      <c r="I13" s="202"/>
    </row>
    <row r="14" spans="1:9" s="1" customFormat="1" ht="13" thickBot="1" x14ac:dyDescent="0.3">
      <c r="A14" s="17">
        <v>922</v>
      </c>
      <c r="B14" s="22"/>
      <c r="C14" s="23"/>
      <c r="D14" s="23"/>
      <c r="E14" s="23"/>
      <c r="F14" s="23"/>
      <c r="G14" s="24"/>
      <c r="H14" s="25"/>
      <c r="I14" s="23">
        <v>150000</v>
      </c>
    </row>
    <row r="15" spans="1:9" s="1" customFormat="1" ht="30" customHeight="1" thickBot="1" x14ac:dyDescent="0.35">
      <c r="A15" s="26" t="s">
        <v>16</v>
      </c>
      <c r="B15" s="27">
        <f>SUM(B5:B14)</f>
        <v>691852.2</v>
      </c>
      <c r="C15" s="27">
        <f t="shared" ref="C15:I15" si="0">SUM(C5:C14)</f>
        <v>6200</v>
      </c>
      <c r="D15" s="27">
        <f t="shared" si="0"/>
        <v>1051675</v>
      </c>
      <c r="E15" s="27">
        <f t="shared" si="0"/>
        <v>11840000</v>
      </c>
      <c r="F15" s="27">
        <f t="shared" si="0"/>
        <v>2000</v>
      </c>
      <c r="G15" s="27">
        <f t="shared" si="0"/>
        <v>2445</v>
      </c>
      <c r="H15" s="28">
        <f t="shared" si="0"/>
        <v>0</v>
      </c>
      <c r="I15" s="28">
        <f t="shared" si="0"/>
        <v>150000</v>
      </c>
    </row>
    <row r="16" spans="1:9" s="1" customFormat="1" ht="28.5" customHeight="1" thickBot="1" x14ac:dyDescent="0.35">
      <c r="A16" s="26" t="s">
        <v>241</v>
      </c>
      <c r="B16" s="369">
        <f>B15+C15+D15+E15+F15+G15+H15+I15</f>
        <v>13744172.199999999</v>
      </c>
      <c r="C16" s="370"/>
      <c r="D16" s="370"/>
      <c r="E16" s="370"/>
      <c r="F16" s="370"/>
      <c r="G16" s="370"/>
      <c r="H16" s="370"/>
      <c r="I16" s="371"/>
    </row>
    <row r="17" spans="1:10" s="1" customFormat="1" ht="28.5" customHeight="1" thickBot="1" x14ac:dyDescent="0.35">
      <c r="A17" s="180" t="s">
        <v>242</v>
      </c>
      <c r="B17" s="203">
        <f>SUM(B18:B29)</f>
        <v>8392</v>
      </c>
      <c r="C17" s="203">
        <f t="shared" ref="C17:H17" si="1">SUM(C18:C29)</f>
        <v>13310</v>
      </c>
      <c r="D17" s="203">
        <f t="shared" si="1"/>
        <v>46375</v>
      </c>
      <c r="E17" s="309">
        <f t="shared" si="1"/>
        <v>177836.3</v>
      </c>
      <c r="F17" s="203">
        <f t="shared" si="1"/>
        <v>0</v>
      </c>
      <c r="G17" s="203">
        <f t="shared" si="1"/>
        <v>-2445</v>
      </c>
      <c r="H17" s="203">
        <f t="shared" si="1"/>
        <v>0</v>
      </c>
      <c r="I17" s="311">
        <f>SUM(I29)</f>
        <v>177177.25</v>
      </c>
    </row>
    <row r="18" spans="1:10" x14ac:dyDescent="0.25">
      <c r="A18" s="3">
        <v>63612</v>
      </c>
      <c r="B18" s="181"/>
      <c r="C18" s="182"/>
      <c r="D18" s="183"/>
      <c r="E18" s="196"/>
      <c r="F18" s="184"/>
      <c r="G18" s="185"/>
      <c r="H18" s="186"/>
      <c r="I18" s="204"/>
    </row>
    <row r="19" spans="1:10" s="178" customFormat="1" x14ac:dyDescent="0.25">
      <c r="A19" s="17" t="s">
        <v>223</v>
      </c>
      <c r="B19" s="187"/>
      <c r="C19" s="188"/>
      <c r="D19" s="189"/>
      <c r="E19" s="307">
        <v>177836.3</v>
      </c>
      <c r="F19" s="190"/>
      <c r="G19" s="191"/>
      <c r="H19" s="192"/>
      <c r="I19" s="205"/>
    </row>
    <row r="20" spans="1:10" x14ac:dyDescent="0.25">
      <c r="A20" s="17" t="s">
        <v>224</v>
      </c>
      <c r="B20" s="193"/>
      <c r="C20" s="188"/>
      <c r="D20" s="188"/>
      <c r="E20" s="308"/>
      <c r="F20" s="188"/>
      <c r="G20" s="194"/>
      <c r="H20" s="195"/>
      <c r="I20" s="206"/>
      <c r="J20" s="37"/>
    </row>
    <row r="21" spans="1:10" x14ac:dyDescent="0.25">
      <c r="A21" s="17">
        <v>64132</v>
      </c>
      <c r="B21" s="193"/>
      <c r="C21" s="188"/>
      <c r="D21" s="188"/>
      <c r="E21" s="197"/>
      <c r="F21" s="188"/>
      <c r="G21" s="194"/>
      <c r="H21" s="195"/>
      <c r="I21" s="205"/>
    </row>
    <row r="22" spans="1:10" x14ac:dyDescent="0.25">
      <c r="A22" s="17">
        <v>65264</v>
      </c>
      <c r="B22" s="193"/>
      <c r="C22" s="188"/>
      <c r="D22" s="188">
        <v>46375</v>
      </c>
      <c r="E22" s="197"/>
      <c r="F22" s="188"/>
      <c r="G22" s="194"/>
      <c r="H22" s="195"/>
      <c r="I22" s="205"/>
    </row>
    <row r="23" spans="1:10" x14ac:dyDescent="0.25">
      <c r="A23" s="17">
        <v>65269</v>
      </c>
      <c r="B23" s="193"/>
      <c r="C23" s="188"/>
      <c r="D23" s="188"/>
      <c r="E23" s="197"/>
      <c r="F23" s="188"/>
      <c r="G23" s="194"/>
      <c r="H23" s="195"/>
      <c r="I23" s="205"/>
    </row>
    <row r="24" spans="1:10" x14ac:dyDescent="0.25">
      <c r="A24" s="17">
        <v>66151</v>
      </c>
      <c r="B24" s="193"/>
      <c r="C24" s="188">
        <v>13310</v>
      </c>
      <c r="D24" s="188"/>
      <c r="E24" s="197"/>
      <c r="F24" s="188"/>
      <c r="G24" s="194"/>
      <c r="H24" s="195"/>
      <c r="I24" s="205"/>
    </row>
    <row r="25" spans="1:10" x14ac:dyDescent="0.25">
      <c r="A25" s="17">
        <v>66313</v>
      </c>
      <c r="B25" s="193"/>
      <c r="C25" s="188"/>
      <c r="D25" s="188"/>
      <c r="E25" s="197"/>
      <c r="F25" s="188"/>
      <c r="G25" s="194"/>
      <c r="H25" s="195"/>
      <c r="I25" s="205"/>
    </row>
    <row r="26" spans="1:10" s="178" customFormat="1" x14ac:dyDescent="0.25">
      <c r="A26" s="17">
        <v>66321</v>
      </c>
      <c r="B26" s="193"/>
      <c r="C26" s="188"/>
      <c r="D26" s="188"/>
      <c r="E26" s="197"/>
      <c r="F26" s="188"/>
      <c r="G26" s="194"/>
      <c r="H26" s="195"/>
      <c r="I26" s="205"/>
    </row>
    <row r="27" spans="1:10" s="157" customFormat="1" x14ac:dyDescent="0.25">
      <c r="A27" s="17">
        <v>67111</v>
      </c>
      <c r="B27" s="193">
        <v>8392</v>
      </c>
      <c r="C27" s="188"/>
      <c r="D27" s="188"/>
      <c r="E27" s="197"/>
      <c r="F27" s="188"/>
      <c r="G27" s="194"/>
      <c r="H27" s="195"/>
      <c r="I27" s="205"/>
    </row>
    <row r="28" spans="1:10" s="178" customFormat="1" x14ac:dyDescent="0.25">
      <c r="A28" s="17">
        <v>72119</v>
      </c>
      <c r="B28" s="193"/>
      <c r="C28" s="188"/>
      <c r="D28" s="188"/>
      <c r="E28" s="197"/>
      <c r="F28" s="188"/>
      <c r="G28" s="194">
        <v>-2445</v>
      </c>
      <c r="H28" s="195"/>
      <c r="I28" s="205"/>
    </row>
    <row r="29" spans="1:10" ht="13" thickBot="1" x14ac:dyDescent="0.3">
      <c r="A29" s="17">
        <v>922</v>
      </c>
      <c r="B29" s="193"/>
      <c r="C29" s="188"/>
      <c r="D29" s="188"/>
      <c r="E29" s="188"/>
      <c r="F29" s="188"/>
      <c r="G29" s="194"/>
      <c r="H29" s="195"/>
      <c r="I29" s="310">
        <v>177177.25</v>
      </c>
    </row>
    <row r="30" spans="1:10" s="1" customFormat="1" ht="30" customHeight="1" thickBot="1" x14ac:dyDescent="0.35">
      <c r="A30" s="26" t="s">
        <v>238</v>
      </c>
      <c r="B30" s="199">
        <f t="shared" ref="B30:H30" si="2">SUM(B15+B17)</f>
        <v>700244.2</v>
      </c>
      <c r="C30" s="199">
        <f t="shared" si="2"/>
        <v>19510</v>
      </c>
      <c r="D30" s="199">
        <f t="shared" si="2"/>
        <v>1098050</v>
      </c>
      <c r="E30" s="312">
        <f t="shared" si="2"/>
        <v>12017836.300000001</v>
      </c>
      <c r="F30" s="199">
        <f t="shared" si="2"/>
        <v>2000</v>
      </c>
      <c r="G30" s="199">
        <f t="shared" si="2"/>
        <v>0</v>
      </c>
      <c r="H30" s="198">
        <f t="shared" si="2"/>
        <v>0</v>
      </c>
      <c r="I30" s="312">
        <f>I15+I17</f>
        <v>327177.25</v>
      </c>
    </row>
    <row r="31" spans="1:10" s="1" customFormat="1" ht="28.5" customHeight="1" thickBot="1" x14ac:dyDescent="0.35">
      <c r="A31" s="26" t="s">
        <v>243</v>
      </c>
      <c r="B31" s="372">
        <f>B30+C30+D30+E30+F30+G30+H30+I30</f>
        <v>14164817.75</v>
      </c>
      <c r="C31" s="373"/>
      <c r="D31" s="373"/>
      <c r="E31" s="373"/>
      <c r="F31" s="373"/>
      <c r="G31" s="373"/>
      <c r="H31" s="373"/>
      <c r="I31" s="374"/>
    </row>
    <row r="32" spans="1:10" ht="3.75" customHeight="1" x14ac:dyDescent="0.25">
      <c r="D32" s="71"/>
      <c r="E32" s="72"/>
      <c r="F32" s="159"/>
      <c r="G32" s="159"/>
      <c r="H32" s="160"/>
    </row>
    <row r="33" spans="2:6" ht="13.5" customHeight="1" x14ac:dyDescent="0.25">
      <c r="C33" s="30"/>
      <c r="D33" s="74"/>
      <c r="E33" s="75"/>
    </row>
    <row r="34" spans="2:6" ht="13.5" customHeight="1" x14ac:dyDescent="0.25">
      <c r="D34" s="76"/>
      <c r="E34" s="304"/>
      <c r="F34" s="306"/>
    </row>
    <row r="35" spans="2:6" ht="13.5" customHeight="1" x14ac:dyDescent="0.25">
      <c r="D35" s="78"/>
      <c r="E35" s="303"/>
    </row>
    <row r="36" spans="2:6" ht="13.5" customHeight="1" x14ac:dyDescent="0.25">
      <c r="D36" s="71"/>
      <c r="E36" s="305"/>
    </row>
    <row r="37" spans="2:6" ht="28.5" customHeight="1" x14ac:dyDescent="0.25">
      <c r="C37" s="30"/>
      <c r="D37" s="71"/>
      <c r="E37" s="80"/>
    </row>
    <row r="38" spans="2:6" ht="13.5" customHeight="1" x14ac:dyDescent="0.25">
      <c r="C38" s="30"/>
      <c r="D38" s="71"/>
      <c r="E38" s="75"/>
    </row>
    <row r="39" spans="2:6" ht="13.5" customHeight="1" x14ac:dyDescent="0.25">
      <c r="D39" s="71"/>
      <c r="E39" s="72"/>
    </row>
    <row r="40" spans="2:6" ht="13.5" customHeight="1" x14ac:dyDescent="0.25">
      <c r="D40" s="71"/>
      <c r="E40" s="79"/>
    </row>
    <row r="41" spans="2:6" ht="13.5" customHeight="1" x14ac:dyDescent="0.25">
      <c r="D41" s="71"/>
      <c r="E41" s="72"/>
    </row>
    <row r="42" spans="2:6" ht="22.5" customHeight="1" x14ac:dyDescent="0.25">
      <c r="D42" s="71"/>
      <c r="E42" s="81"/>
    </row>
    <row r="43" spans="2:6" ht="13.5" customHeight="1" x14ac:dyDescent="0.25">
      <c r="D43" s="76"/>
      <c r="E43" s="77"/>
    </row>
    <row r="44" spans="2:6" ht="13.5" customHeight="1" x14ac:dyDescent="0.25">
      <c r="B44" s="30"/>
      <c r="D44" s="76"/>
      <c r="E44" s="82"/>
    </row>
    <row r="45" spans="2:6" ht="13.5" customHeight="1" x14ac:dyDescent="0.25">
      <c r="C45" s="30"/>
      <c r="D45" s="76"/>
      <c r="E45" s="83"/>
    </row>
    <row r="46" spans="2:6" ht="13.5" customHeight="1" x14ac:dyDescent="0.25">
      <c r="C46" s="30"/>
      <c r="D46" s="78"/>
      <c r="E46" s="75"/>
    </row>
    <row r="47" spans="2:6" ht="13.5" customHeight="1" x14ac:dyDescent="0.25">
      <c r="D47" s="71"/>
      <c r="E47" s="72"/>
    </row>
    <row r="48" spans="2:6" ht="13.5" customHeight="1" x14ac:dyDescent="0.25">
      <c r="B48" s="30"/>
      <c r="D48" s="71"/>
      <c r="E48" s="73"/>
    </row>
    <row r="49" spans="1:5" ht="13.5" customHeight="1" x14ac:dyDescent="0.25">
      <c r="C49" s="30"/>
      <c r="D49" s="71"/>
      <c r="E49" s="82"/>
    </row>
    <row r="50" spans="1:5" ht="13.5" customHeight="1" x14ac:dyDescent="0.25">
      <c r="C50" s="30"/>
      <c r="D50" s="78"/>
      <c r="E50" s="75"/>
    </row>
    <row r="51" spans="1:5" ht="13.5" customHeight="1" x14ac:dyDescent="0.25">
      <c r="D51" s="76"/>
      <c r="E51" s="72"/>
    </row>
    <row r="52" spans="1:5" ht="13.5" customHeight="1" x14ac:dyDescent="0.25">
      <c r="C52" s="30"/>
      <c r="D52" s="76"/>
      <c r="E52" s="82"/>
    </row>
    <row r="53" spans="1:5" ht="22.5" customHeight="1" x14ac:dyDescent="0.25">
      <c r="D53" s="78"/>
      <c r="E53" s="81"/>
    </row>
    <row r="54" spans="1:5" ht="13.5" customHeight="1" x14ac:dyDescent="0.25">
      <c r="D54" s="71"/>
      <c r="E54" s="72"/>
    </row>
    <row r="55" spans="1:5" ht="13.5" customHeight="1" x14ac:dyDescent="0.25">
      <c r="D55" s="78"/>
      <c r="E55" s="75"/>
    </row>
    <row r="56" spans="1:5" ht="13.5" customHeight="1" x14ac:dyDescent="0.25">
      <c r="D56" s="71"/>
      <c r="E56" s="72"/>
    </row>
    <row r="57" spans="1:5" ht="13.5" customHeight="1" x14ac:dyDescent="0.25">
      <c r="D57" s="71"/>
      <c r="E57" s="72"/>
    </row>
    <row r="58" spans="1:5" ht="13.5" customHeight="1" x14ac:dyDescent="0.25">
      <c r="A58" s="30"/>
      <c r="D58" s="84"/>
      <c r="E58" s="82"/>
    </row>
    <row r="59" spans="1:5" ht="13.5" customHeight="1" x14ac:dyDescent="0.25">
      <c r="B59" s="30"/>
      <c r="C59" s="30"/>
      <c r="D59" s="85"/>
      <c r="E59" s="82"/>
    </row>
    <row r="60" spans="1:5" ht="13.5" customHeight="1" x14ac:dyDescent="0.25">
      <c r="B60" s="30"/>
      <c r="C60" s="30"/>
      <c r="D60" s="85"/>
      <c r="E60" s="73"/>
    </row>
    <row r="61" spans="1:5" ht="13.5" customHeight="1" x14ac:dyDescent="0.25">
      <c r="B61" s="30"/>
      <c r="C61" s="30"/>
      <c r="D61" s="78"/>
      <c r="E61" s="79"/>
    </row>
    <row r="62" spans="1:5" ht="13" x14ac:dyDescent="0.25">
      <c r="D62" s="71"/>
      <c r="E62" s="72"/>
    </row>
    <row r="63" spans="1:5" ht="13" x14ac:dyDescent="0.25">
      <c r="B63" s="30"/>
      <c r="D63" s="71"/>
      <c r="E63" s="82"/>
    </row>
    <row r="64" spans="1:5" ht="13" x14ac:dyDescent="0.25">
      <c r="C64" s="30"/>
      <c r="D64" s="71"/>
      <c r="E64" s="73"/>
    </row>
    <row r="65" spans="1:5" ht="13" x14ac:dyDescent="0.25">
      <c r="C65" s="30"/>
      <c r="D65" s="78"/>
      <c r="E65" s="75"/>
    </row>
    <row r="66" spans="1:5" ht="13" x14ac:dyDescent="0.25">
      <c r="D66" s="71"/>
      <c r="E66" s="72"/>
    </row>
    <row r="67" spans="1:5" ht="13" x14ac:dyDescent="0.25">
      <c r="D67" s="71"/>
      <c r="E67" s="72"/>
    </row>
    <row r="68" spans="1:5" ht="13" x14ac:dyDescent="0.3">
      <c r="D68" s="31"/>
      <c r="E68" s="32"/>
    </row>
    <row r="69" spans="1:5" ht="13" x14ac:dyDescent="0.25">
      <c r="D69" s="71"/>
      <c r="E69" s="72"/>
    </row>
    <row r="70" spans="1:5" ht="13" x14ac:dyDescent="0.25">
      <c r="D70" s="71"/>
      <c r="E70" s="72"/>
    </row>
    <row r="71" spans="1:5" ht="13" x14ac:dyDescent="0.25">
      <c r="D71" s="71"/>
      <c r="E71" s="72"/>
    </row>
    <row r="72" spans="1:5" x14ac:dyDescent="0.25">
      <c r="D72" s="78"/>
      <c r="E72" s="75"/>
    </row>
    <row r="73" spans="1:5" ht="13" x14ac:dyDescent="0.25">
      <c r="D73" s="71"/>
      <c r="E73" s="72"/>
    </row>
    <row r="74" spans="1:5" x14ac:dyDescent="0.25">
      <c r="D74" s="78"/>
      <c r="E74" s="75"/>
    </row>
    <row r="75" spans="1:5" ht="13" x14ac:dyDescent="0.25">
      <c r="D75" s="71"/>
      <c r="E75" s="72"/>
    </row>
    <row r="76" spans="1:5" ht="13" x14ac:dyDescent="0.25">
      <c r="D76" s="71"/>
      <c r="E76" s="72"/>
    </row>
    <row r="77" spans="1:5" ht="13" x14ac:dyDescent="0.25">
      <c r="D77" s="71"/>
      <c r="E77" s="72"/>
    </row>
    <row r="78" spans="1:5" ht="13" x14ac:dyDescent="0.25">
      <c r="D78" s="71"/>
      <c r="E78" s="72"/>
    </row>
    <row r="79" spans="1:5" ht="28.5" customHeight="1" x14ac:dyDescent="0.25">
      <c r="A79" s="86"/>
      <c r="B79" s="86"/>
      <c r="C79" s="86"/>
      <c r="D79" s="87"/>
      <c r="E79" s="33"/>
    </row>
    <row r="80" spans="1:5" ht="13" x14ac:dyDescent="0.25">
      <c r="C80" s="30"/>
      <c r="D80" s="71"/>
      <c r="E80" s="73"/>
    </row>
    <row r="81" spans="3:5" x14ac:dyDescent="0.25">
      <c r="D81" s="34"/>
      <c r="E81" s="35"/>
    </row>
    <row r="82" spans="3:5" ht="13" x14ac:dyDescent="0.25">
      <c r="D82" s="71"/>
      <c r="E82" s="72"/>
    </row>
    <row r="83" spans="3:5" ht="13" x14ac:dyDescent="0.3">
      <c r="D83" s="31"/>
      <c r="E83" s="32"/>
    </row>
    <row r="84" spans="3:5" ht="13" x14ac:dyDescent="0.3">
      <c r="D84" s="31"/>
      <c r="E84" s="32"/>
    </row>
    <row r="85" spans="3:5" ht="13" x14ac:dyDescent="0.25">
      <c r="D85" s="71"/>
      <c r="E85" s="72"/>
    </row>
    <row r="86" spans="3:5" x14ac:dyDescent="0.25">
      <c r="D86" s="78"/>
      <c r="E86" s="75"/>
    </row>
    <row r="87" spans="3:5" ht="13" x14ac:dyDescent="0.25">
      <c r="D87" s="71"/>
      <c r="E87" s="72"/>
    </row>
    <row r="88" spans="3:5" ht="13" x14ac:dyDescent="0.25">
      <c r="D88" s="71"/>
      <c r="E88" s="72"/>
    </row>
    <row r="89" spans="3:5" x14ac:dyDescent="0.25">
      <c r="D89" s="78"/>
      <c r="E89" s="75"/>
    </row>
    <row r="90" spans="3:5" ht="13" x14ac:dyDescent="0.25">
      <c r="D90" s="71"/>
      <c r="E90" s="72"/>
    </row>
    <row r="91" spans="3:5" ht="13" x14ac:dyDescent="0.3">
      <c r="D91" s="31"/>
      <c r="E91" s="32"/>
    </row>
    <row r="92" spans="3:5" x14ac:dyDescent="0.25">
      <c r="D92" s="78"/>
      <c r="E92" s="35"/>
    </row>
    <row r="93" spans="3:5" ht="13" x14ac:dyDescent="0.3">
      <c r="D93" s="76"/>
      <c r="E93" s="32"/>
    </row>
    <row r="94" spans="3:5" x14ac:dyDescent="0.25">
      <c r="D94" s="78"/>
      <c r="E94" s="75"/>
    </row>
    <row r="95" spans="3:5" ht="13" x14ac:dyDescent="0.25">
      <c r="D95" s="71"/>
      <c r="E95" s="72"/>
    </row>
    <row r="96" spans="3:5" ht="13" x14ac:dyDescent="0.25">
      <c r="C96" s="30"/>
      <c r="D96" s="71"/>
      <c r="E96" s="73"/>
    </row>
    <row r="97" spans="2:5" ht="13" x14ac:dyDescent="0.25">
      <c r="D97" s="76"/>
      <c r="E97" s="75"/>
    </row>
    <row r="98" spans="2:5" ht="13" x14ac:dyDescent="0.3">
      <c r="D98" s="76"/>
      <c r="E98" s="32"/>
    </row>
    <row r="99" spans="2:5" ht="13" x14ac:dyDescent="0.3">
      <c r="C99" s="30"/>
      <c r="D99" s="76"/>
      <c r="E99" s="36"/>
    </row>
    <row r="100" spans="2:5" ht="13" x14ac:dyDescent="0.25">
      <c r="C100" s="30"/>
      <c r="D100" s="78"/>
      <c r="E100" s="79"/>
    </row>
    <row r="101" spans="2:5" ht="13" x14ac:dyDescent="0.25">
      <c r="D101" s="71"/>
      <c r="E101" s="72"/>
    </row>
    <row r="102" spans="2:5" x14ac:dyDescent="0.25">
      <c r="D102" s="34"/>
      <c r="E102" s="37"/>
    </row>
    <row r="103" spans="2:5" ht="11.25" customHeight="1" x14ac:dyDescent="0.3">
      <c r="D103" s="31"/>
      <c r="E103" s="32"/>
    </row>
    <row r="104" spans="2:5" ht="24" customHeight="1" x14ac:dyDescent="0.3">
      <c r="B104" s="30"/>
      <c r="D104" s="31"/>
      <c r="E104" s="38"/>
    </row>
    <row r="105" spans="2:5" ht="15" customHeight="1" x14ac:dyDescent="0.3">
      <c r="C105" s="30"/>
      <c r="D105" s="31"/>
      <c r="E105" s="38"/>
    </row>
    <row r="106" spans="2:5" ht="11.25" customHeight="1" x14ac:dyDescent="0.25">
      <c r="D106" s="34"/>
      <c r="E106" s="35"/>
    </row>
    <row r="107" spans="2:5" ht="13" x14ac:dyDescent="0.3">
      <c r="D107" s="31"/>
      <c r="E107" s="32"/>
    </row>
    <row r="108" spans="2:5" ht="13.5" customHeight="1" x14ac:dyDescent="0.3">
      <c r="B108" s="30"/>
      <c r="D108" s="31"/>
      <c r="E108" s="39"/>
    </row>
    <row r="109" spans="2:5" ht="12.75" customHeight="1" x14ac:dyDescent="0.25">
      <c r="C109" s="30"/>
      <c r="D109" s="31"/>
      <c r="E109" s="73"/>
    </row>
    <row r="110" spans="2:5" ht="12.75" customHeight="1" x14ac:dyDescent="0.25">
      <c r="C110" s="30"/>
      <c r="D110" s="78"/>
      <c r="E110" s="79"/>
    </row>
    <row r="111" spans="2:5" ht="13" x14ac:dyDescent="0.25">
      <c r="D111" s="71"/>
      <c r="E111" s="72"/>
    </row>
    <row r="112" spans="2:5" ht="13" x14ac:dyDescent="0.3">
      <c r="C112" s="30"/>
      <c r="D112" s="71"/>
      <c r="E112" s="36"/>
    </row>
    <row r="113" spans="1:5" x14ac:dyDescent="0.25">
      <c r="D113" s="34"/>
      <c r="E113" s="35"/>
    </row>
    <row r="114" spans="1:5" ht="13" x14ac:dyDescent="0.3">
      <c r="D114" s="31"/>
      <c r="E114" s="32"/>
    </row>
    <row r="115" spans="1:5" ht="13" x14ac:dyDescent="0.25">
      <c r="D115" s="71"/>
      <c r="E115" s="72"/>
    </row>
    <row r="116" spans="1:5" ht="19.5" customHeight="1" x14ac:dyDescent="0.25">
      <c r="A116" s="82"/>
      <c r="B116" s="51"/>
      <c r="C116" s="51"/>
      <c r="D116" s="51"/>
      <c r="E116" s="82"/>
    </row>
    <row r="117" spans="1:5" ht="15" customHeight="1" x14ac:dyDescent="0.25">
      <c r="A117" s="30"/>
      <c r="D117" s="84"/>
      <c r="E117" s="82"/>
    </row>
    <row r="118" spans="1:5" ht="13" x14ac:dyDescent="0.25">
      <c r="A118" s="30"/>
      <c r="B118" s="30"/>
      <c r="D118" s="84"/>
      <c r="E118" s="73"/>
    </row>
    <row r="119" spans="1:5" ht="13" x14ac:dyDescent="0.25">
      <c r="C119" s="30"/>
      <c r="D119" s="71"/>
      <c r="E119" s="82"/>
    </row>
    <row r="120" spans="1:5" x14ac:dyDescent="0.25">
      <c r="D120" s="74"/>
      <c r="E120" s="75"/>
    </row>
    <row r="121" spans="1:5" ht="13" x14ac:dyDescent="0.25">
      <c r="B121" s="30"/>
      <c r="D121" s="71"/>
      <c r="E121" s="73"/>
    </row>
    <row r="122" spans="1:5" ht="13" x14ac:dyDescent="0.25">
      <c r="C122" s="30"/>
      <c r="D122" s="71"/>
      <c r="E122" s="73"/>
    </row>
    <row r="123" spans="1:5" x14ac:dyDescent="0.25">
      <c r="D123" s="78"/>
      <c r="E123" s="79"/>
    </row>
    <row r="124" spans="1:5" ht="22.5" customHeight="1" x14ac:dyDescent="0.25">
      <c r="C124" s="30"/>
      <c r="D124" s="71"/>
      <c r="E124" s="80"/>
    </row>
    <row r="125" spans="1:5" ht="13" x14ac:dyDescent="0.25">
      <c r="D125" s="71"/>
      <c r="E125" s="79"/>
    </row>
    <row r="126" spans="1:5" ht="13" x14ac:dyDescent="0.25">
      <c r="B126" s="30"/>
      <c r="D126" s="76"/>
      <c r="E126" s="82"/>
    </row>
    <row r="127" spans="1:5" ht="13" x14ac:dyDescent="0.25">
      <c r="C127" s="30"/>
      <c r="D127" s="76"/>
      <c r="E127" s="83"/>
    </row>
    <row r="128" spans="1:5" x14ac:dyDescent="0.25">
      <c r="D128" s="78"/>
      <c r="E128" s="75"/>
    </row>
    <row r="129" spans="1:5" ht="13.5" customHeight="1" x14ac:dyDescent="0.25">
      <c r="A129" s="30"/>
      <c r="D129" s="84"/>
      <c r="E129" s="82"/>
    </row>
    <row r="130" spans="1:5" ht="13.5" customHeight="1" x14ac:dyDescent="0.25">
      <c r="B130" s="30"/>
      <c r="D130" s="71"/>
      <c r="E130" s="82"/>
    </row>
    <row r="131" spans="1:5" ht="13.5" customHeight="1" x14ac:dyDescent="0.25">
      <c r="C131" s="30"/>
      <c r="D131" s="71"/>
      <c r="E131" s="73"/>
    </row>
    <row r="132" spans="1:5" ht="13" x14ac:dyDescent="0.25">
      <c r="C132" s="30"/>
      <c r="D132" s="78"/>
      <c r="E132" s="75"/>
    </row>
    <row r="133" spans="1:5" ht="13" x14ac:dyDescent="0.25">
      <c r="C133" s="30"/>
      <c r="D133" s="71"/>
      <c r="E133" s="73"/>
    </row>
    <row r="134" spans="1:5" x14ac:dyDescent="0.25">
      <c r="D134" s="34"/>
      <c r="E134" s="35"/>
    </row>
    <row r="135" spans="1:5" ht="13" x14ac:dyDescent="0.3">
      <c r="C135" s="30"/>
      <c r="D135" s="76"/>
      <c r="E135" s="36"/>
    </row>
    <row r="136" spans="1:5" ht="13" x14ac:dyDescent="0.25">
      <c r="C136" s="30"/>
      <c r="D136" s="78"/>
      <c r="E136" s="79"/>
    </row>
    <row r="137" spans="1:5" x14ac:dyDescent="0.25">
      <c r="D137" s="34"/>
      <c r="E137" s="40"/>
    </row>
    <row r="138" spans="1:5" ht="13" x14ac:dyDescent="0.3">
      <c r="B138" s="30"/>
      <c r="D138" s="31"/>
      <c r="E138" s="39"/>
    </row>
    <row r="139" spans="1:5" ht="13" x14ac:dyDescent="0.25">
      <c r="C139" s="30"/>
      <c r="D139" s="31"/>
      <c r="E139" s="73"/>
    </row>
    <row r="140" spans="1:5" ht="13" x14ac:dyDescent="0.25">
      <c r="C140" s="30"/>
      <c r="D140" s="78"/>
      <c r="E140" s="79"/>
    </row>
    <row r="141" spans="1:5" ht="13" x14ac:dyDescent="0.25">
      <c r="C141" s="30"/>
      <c r="D141" s="78"/>
      <c r="E141" s="79"/>
    </row>
    <row r="142" spans="1:5" ht="13" x14ac:dyDescent="0.25">
      <c r="D142" s="71"/>
      <c r="E142" s="72"/>
    </row>
    <row r="143" spans="1:5" ht="18" customHeight="1" x14ac:dyDescent="0.3">
      <c r="A143" s="363"/>
      <c r="B143" s="364"/>
      <c r="C143" s="364"/>
      <c r="D143" s="364"/>
      <c r="E143" s="364"/>
    </row>
    <row r="144" spans="1:5" ht="28.5" customHeight="1" x14ac:dyDescent="0.25">
      <c r="A144" s="86"/>
      <c r="B144" s="86"/>
      <c r="C144" s="86"/>
      <c r="D144" s="87"/>
      <c r="E144" s="33"/>
    </row>
    <row r="146" spans="1:5" ht="13" x14ac:dyDescent="0.3">
      <c r="A146" s="30"/>
      <c r="B146" s="30"/>
      <c r="C146" s="30"/>
      <c r="D146" s="42"/>
      <c r="E146" s="10"/>
    </row>
    <row r="147" spans="1:5" ht="13" x14ac:dyDescent="0.3">
      <c r="A147" s="30"/>
      <c r="B147" s="30"/>
      <c r="C147" s="30"/>
      <c r="D147" s="42"/>
      <c r="E147" s="10"/>
    </row>
    <row r="148" spans="1:5" ht="17.25" customHeight="1" x14ac:dyDescent="0.3">
      <c r="A148" s="30"/>
      <c r="B148" s="30"/>
      <c r="C148" s="30"/>
      <c r="D148" s="42"/>
      <c r="E148" s="10"/>
    </row>
    <row r="149" spans="1:5" ht="13.5" customHeight="1" x14ac:dyDescent="0.3">
      <c r="A149" s="30"/>
      <c r="B149" s="30"/>
      <c r="C149" s="30"/>
      <c r="D149" s="42"/>
      <c r="E149" s="10"/>
    </row>
    <row r="150" spans="1:5" ht="13" x14ac:dyDescent="0.3">
      <c r="A150" s="30"/>
      <c r="B150" s="30"/>
      <c r="C150" s="30"/>
      <c r="D150" s="42"/>
      <c r="E150" s="10"/>
    </row>
    <row r="151" spans="1:5" ht="13" x14ac:dyDescent="0.25">
      <c r="A151" s="30"/>
      <c r="B151" s="30"/>
      <c r="C151" s="30"/>
    </row>
    <row r="152" spans="1:5" ht="13" x14ac:dyDescent="0.3">
      <c r="A152" s="30"/>
      <c r="B152" s="30"/>
      <c r="C152" s="30"/>
      <c r="D152" s="42"/>
      <c r="E152" s="10"/>
    </row>
    <row r="153" spans="1:5" ht="13" x14ac:dyDescent="0.3">
      <c r="A153" s="30"/>
      <c r="B153" s="30"/>
      <c r="C153" s="30"/>
      <c r="D153" s="42"/>
      <c r="E153" s="43"/>
    </row>
    <row r="154" spans="1:5" ht="13" x14ac:dyDescent="0.3">
      <c r="A154" s="30"/>
      <c r="B154" s="30"/>
      <c r="C154" s="30"/>
      <c r="D154" s="42"/>
      <c r="E154" s="10"/>
    </row>
    <row r="155" spans="1:5" ht="22.5" customHeight="1" x14ac:dyDescent="0.25">
      <c r="A155" s="30"/>
      <c r="B155" s="30"/>
      <c r="C155" s="30"/>
      <c r="D155" s="42"/>
      <c r="E155" s="80"/>
    </row>
    <row r="156" spans="1:5" ht="22.5" customHeight="1" x14ac:dyDescent="0.25">
      <c r="D156" s="78"/>
      <c r="E156" s="81"/>
    </row>
  </sheetData>
  <mergeCells count="5">
    <mergeCell ref="A143:E143"/>
    <mergeCell ref="A1:H1"/>
    <mergeCell ref="B3:I3"/>
    <mergeCell ref="B16:I16"/>
    <mergeCell ref="B31:I31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2" manualBreakCount="2">
    <brk id="77" max="9" man="1"/>
    <brk id="14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5</vt:i4>
      </vt:variant>
    </vt:vector>
  </HeadingPairs>
  <TitlesOfParts>
    <vt:vector size="9" baseType="lpstr">
      <vt:lpstr>Sažetak općeg dijela</vt:lpstr>
      <vt:lpstr>Opći dio - Prihodi</vt:lpstr>
      <vt:lpstr>Plan rash. i izdat. po izvorima</vt:lpstr>
      <vt:lpstr>Plan prih. po izvorima</vt:lpstr>
      <vt:lpstr>'Plan prih. po izvorima'!Ispis_naslova</vt:lpstr>
      <vt:lpstr>'Plan rash. i izdat. po izvorima'!Ispis_naslova</vt:lpstr>
      <vt:lpstr>'Opći dio - Prihodi'!Podrucje_ispisa</vt:lpstr>
      <vt:lpstr>'Plan prih. po izvorima'!Podrucje_ispisa</vt:lpstr>
      <vt:lpstr>'Sažetak općeg dijela'!Podrucje_ispisa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Ella</cp:lastModifiedBy>
  <cp:lastPrinted>2021-05-27T10:01:45Z</cp:lastPrinted>
  <dcterms:created xsi:type="dcterms:W3CDTF">2013-09-11T11:00:21Z</dcterms:created>
  <dcterms:modified xsi:type="dcterms:W3CDTF">2022-06-28T09:57:14Z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